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120" windowHeight="8880" activeTab="1"/>
  </bookViews>
  <sheets>
    <sheet name="No Lanes Closed" sheetId="1" r:id="rId1"/>
    <sheet name="Detour (using distance &amp; speed)" sheetId="2" r:id="rId2"/>
    <sheet name="Detour (using time driven)" sheetId="3" r:id="rId3"/>
  </sheets>
  <definedNames/>
  <calcPr fullCalcOnLoad="1"/>
</workbook>
</file>

<file path=xl/sharedStrings.xml><?xml version="1.0" encoding="utf-8"?>
<sst xmlns="http://schemas.openxmlformats.org/spreadsheetml/2006/main" count="73" uniqueCount="34">
  <si>
    <t>Work Zone User cost calculations</t>
  </si>
  <si>
    <t xml:space="preserve">Project Number: </t>
  </si>
  <si>
    <t>Free flow speed (normal 85% speed) in mph:</t>
  </si>
  <si>
    <t>Work zone speed (85%) in mph:</t>
  </si>
  <si>
    <t>Calculated values:</t>
  </si>
  <si>
    <t>CRS:</t>
  </si>
  <si>
    <t>Travel time in free flow (secs):</t>
  </si>
  <si>
    <t>Travel Time in work zone (secs):</t>
  </si>
  <si>
    <t>Delay (secs):</t>
  </si>
  <si>
    <t>Passenger Car</t>
  </si>
  <si>
    <t>B/C Truck</t>
  </si>
  <si>
    <t xml:space="preserve">Cost per hour: </t>
  </si>
  <si>
    <t>Average AADT of full section:</t>
  </si>
  <si>
    <t xml:space="preserve">Length of Work zone in miles: </t>
  </si>
  <si>
    <t>Duration of Closure in days</t>
  </si>
  <si>
    <t>Total Cost for closure duration:</t>
  </si>
  <si>
    <t>Cost per Vehicle:</t>
  </si>
  <si>
    <t>Average cost per day</t>
  </si>
  <si>
    <t>Total Cost for all vehicles:</t>
  </si>
  <si>
    <t>Detour cost calculation procedure</t>
  </si>
  <si>
    <t>No lane closure cost calculation procedure</t>
  </si>
  <si>
    <t xml:space="preserve">Length of Detour in miles: </t>
  </si>
  <si>
    <t xml:space="preserve">Length of work zone in miles: </t>
  </si>
  <si>
    <t>Travel Time in detour (secs):</t>
  </si>
  <si>
    <t>Detour zone speed (85%) in mph:</t>
  </si>
  <si>
    <t>Delay (hours):</t>
  </si>
  <si>
    <t>Cost per day per closure:</t>
  </si>
  <si>
    <t xml:space="preserve">The Average cost per day is the MAXIMUM that may be used as incentive / disincentive </t>
  </si>
  <si>
    <t>Spreadsheet protection password: CONSTRUCTION</t>
  </si>
  <si>
    <t>Delay (minutes):</t>
  </si>
  <si>
    <t>Time to drive detour route in minutes:</t>
  </si>
  <si>
    <t>Cost per hour:</t>
  </si>
  <si>
    <t>Time to drive existing route at free-flow speed in minutes:</t>
  </si>
  <si>
    <t xml:space="preserve">See Contact Reynaldo Stargell in the Office of Traffic Engineering for the latest adjustment factor based on the CPI : ftp://ftp.bls.gov/pub/special.requests/cpi/cpiai.txt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</si>
</sst>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&quot;$&quot;#,##0.000_);\(&quot;$&quot;#,##0.0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7" fontId="4" fillId="0" borderId="13" xfId="0" applyNumberFormat="1" applyFont="1" applyBorder="1" applyAlignment="1">
      <alignment horizontal="right"/>
    </xf>
    <xf numFmtId="7" fontId="4" fillId="0" borderId="13" xfId="44" applyNumberFormat="1" applyFont="1" applyBorder="1" applyAlignment="1">
      <alignment horizontal="right"/>
    </xf>
    <xf numFmtId="0" fontId="0" fillId="0" borderId="10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7" fontId="1" fillId="33" borderId="13" xfId="44" applyNumberFormat="1" applyFont="1" applyFill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right"/>
      <protection locked="0"/>
    </xf>
    <xf numFmtId="7" fontId="1" fillId="33" borderId="15" xfId="44" applyNumberFormat="1" applyFont="1" applyFill="1" applyBorder="1" applyAlignment="1" applyProtection="1">
      <alignment horizontal="right"/>
      <protection locked="0"/>
    </xf>
    <xf numFmtId="0" fontId="1" fillId="33" borderId="15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7" fontId="4" fillId="0" borderId="15" xfId="44" applyNumberFormat="1" applyFont="1" applyBorder="1" applyAlignment="1">
      <alignment horizontal="right"/>
    </xf>
    <xf numFmtId="7" fontId="4" fillId="0" borderId="15" xfId="0" applyNumberFormat="1" applyFont="1" applyBorder="1" applyAlignment="1">
      <alignment horizontal="right"/>
    </xf>
    <xf numFmtId="7" fontId="3" fillId="0" borderId="15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53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ftp.bls.gov/pub/special.requests/cpi/cpiai.tx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ftp.bls.gov/pub/special.requests/cpi/cpiai.tx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ftp.bls.gov/pub/special.requests/cpi/cpiai.tx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2.00390625" style="0" customWidth="1"/>
    <col min="2" max="2" width="19.00390625" style="0" customWidth="1"/>
    <col min="3" max="3" width="30.8515625" style="0" customWidth="1"/>
    <col min="4" max="4" width="16.7109375" style="0" bestFit="1" customWidth="1"/>
    <col min="5" max="5" width="18.140625" style="0" customWidth="1"/>
  </cols>
  <sheetData>
    <row r="2" spans="2:5" ht="18">
      <c r="B2" s="43" t="s">
        <v>0</v>
      </c>
      <c r="C2" s="44"/>
      <c r="D2" s="44"/>
      <c r="E2" s="45"/>
    </row>
    <row r="3" spans="2:5" ht="12.75">
      <c r="B3" s="16"/>
      <c r="C3" s="6"/>
      <c r="D3" s="6"/>
      <c r="E3" s="17">
        <f ca="1">TODAY()</f>
        <v>40297</v>
      </c>
    </row>
    <row r="4" spans="2:5" ht="15.75">
      <c r="B4" s="26" t="s">
        <v>1</v>
      </c>
      <c r="C4" s="27"/>
      <c r="D4" s="46"/>
      <c r="E4" s="47"/>
    </row>
    <row r="5" spans="2:5" ht="15.75">
      <c r="B5" s="26" t="s">
        <v>5</v>
      </c>
      <c r="C5" s="27"/>
      <c r="D5" s="46"/>
      <c r="E5" s="47"/>
    </row>
    <row r="6" spans="2:5" ht="15.75">
      <c r="B6" s="1"/>
      <c r="C6" s="28"/>
      <c r="D6" s="6"/>
      <c r="E6" s="7"/>
    </row>
    <row r="7" spans="2:5" ht="15.75">
      <c r="B7" s="48" t="s">
        <v>20</v>
      </c>
      <c r="C7" s="49"/>
      <c r="D7" s="49"/>
      <c r="E7" s="50"/>
    </row>
    <row r="8" spans="2:5" ht="15.75">
      <c r="B8" s="3"/>
      <c r="C8" s="29"/>
      <c r="D8" s="8" t="s">
        <v>9</v>
      </c>
      <c r="E8" s="4" t="s">
        <v>10</v>
      </c>
    </row>
    <row r="9" spans="2:5" ht="15.75">
      <c r="B9" s="41"/>
      <c r="C9" s="42" t="s">
        <v>11</v>
      </c>
      <c r="D9" s="24">
        <v>19.22</v>
      </c>
      <c r="E9" s="22">
        <v>51.88</v>
      </c>
    </row>
    <row r="10" spans="2:5" ht="15.75">
      <c r="B10" s="1"/>
      <c r="C10" s="30" t="s">
        <v>13</v>
      </c>
      <c r="D10" s="25">
        <v>4.2</v>
      </c>
      <c r="E10" s="23">
        <v>4.2</v>
      </c>
    </row>
    <row r="11" spans="2:5" ht="15.75">
      <c r="B11" s="1"/>
      <c r="C11" s="30" t="s">
        <v>2</v>
      </c>
      <c r="D11" s="25">
        <v>72</v>
      </c>
      <c r="E11" s="23">
        <v>72</v>
      </c>
    </row>
    <row r="12" spans="2:5" ht="15.75">
      <c r="B12" s="1"/>
      <c r="C12" s="30" t="s">
        <v>3</v>
      </c>
      <c r="D12" s="25">
        <v>62</v>
      </c>
      <c r="E12" s="23">
        <v>62</v>
      </c>
    </row>
    <row r="13" spans="2:5" ht="15.75">
      <c r="B13" s="1"/>
      <c r="C13" s="30" t="s">
        <v>12</v>
      </c>
      <c r="D13" s="25">
        <v>45000</v>
      </c>
      <c r="E13" s="23">
        <v>15000</v>
      </c>
    </row>
    <row r="14" spans="2:5" ht="15.75">
      <c r="B14" s="2"/>
      <c r="C14" s="31" t="s">
        <v>14</v>
      </c>
      <c r="D14" s="25">
        <v>300</v>
      </c>
      <c r="E14" s="23">
        <v>300</v>
      </c>
    </row>
    <row r="15" spans="2:5" ht="12.75">
      <c r="B15" s="5"/>
      <c r="C15" s="19"/>
      <c r="D15" s="18"/>
      <c r="E15" s="19"/>
    </row>
    <row r="16" spans="2:5" ht="15.75">
      <c r="B16" s="1"/>
      <c r="C16" s="30" t="s">
        <v>4</v>
      </c>
      <c r="D16" s="18"/>
      <c r="E16" s="19"/>
    </row>
    <row r="17" spans="2:5" ht="15">
      <c r="B17" s="9"/>
      <c r="C17" s="39" t="s">
        <v>6</v>
      </c>
      <c r="D17" s="33">
        <f>(1/((1/D10)*D11))*60*60</f>
        <v>210</v>
      </c>
      <c r="E17" s="11">
        <f>(1/((1/E10)*E11))*60*60</f>
        <v>210</v>
      </c>
    </row>
    <row r="18" spans="2:5" ht="15">
      <c r="B18" s="10"/>
      <c r="C18" s="20" t="s">
        <v>7</v>
      </c>
      <c r="D18" s="33">
        <f>(1/((1/D10)*D12))*60*60</f>
        <v>243.8709677419355</v>
      </c>
      <c r="E18" s="11">
        <f>(1/((1/E10)*E12))*60*60</f>
        <v>243.8709677419355</v>
      </c>
    </row>
    <row r="19" spans="2:5" ht="15">
      <c r="B19" s="10"/>
      <c r="C19" s="20" t="s">
        <v>8</v>
      </c>
      <c r="D19" s="33">
        <f>D18-D17</f>
        <v>33.87096774193549</v>
      </c>
      <c r="E19" s="11">
        <f>E18-E17</f>
        <v>33.87096774193549</v>
      </c>
    </row>
    <row r="20" spans="2:5" ht="15">
      <c r="B20" s="10"/>
      <c r="C20" s="20" t="s">
        <v>25</v>
      </c>
      <c r="D20" s="32">
        <f>D19/3600</f>
        <v>0.009408602150537635</v>
      </c>
      <c r="E20" s="12">
        <f>E19/3600</f>
        <v>0.009408602150537635</v>
      </c>
    </row>
    <row r="21" spans="2:5" ht="15">
      <c r="B21" s="10"/>
      <c r="C21" s="20" t="s">
        <v>16</v>
      </c>
      <c r="D21" s="40">
        <f>D20*D9</f>
        <v>0.18083333333333332</v>
      </c>
      <c r="E21" s="13">
        <f>E20*E9</f>
        <v>0.4881182795698925</v>
      </c>
    </row>
    <row r="22" spans="2:5" ht="15">
      <c r="B22" s="10"/>
      <c r="C22" s="20" t="s">
        <v>26</v>
      </c>
      <c r="D22" s="35">
        <f>D21*D13</f>
        <v>8137.499999999999</v>
      </c>
      <c r="E22" s="14">
        <f>E21*E13</f>
        <v>7321.774193548387</v>
      </c>
    </row>
    <row r="23" spans="2:5" ht="15">
      <c r="B23" s="10"/>
      <c r="C23" s="20" t="s">
        <v>15</v>
      </c>
      <c r="D23" s="35">
        <f>D22*D14</f>
        <v>2441249.9999999995</v>
      </c>
      <c r="E23" s="14">
        <f>E22*E14</f>
        <v>2196532.2580645164</v>
      </c>
    </row>
    <row r="24" spans="2:5" ht="15.75">
      <c r="B24" s="37"/>
      <c r="C24" s="38" t="s">
        <v>18</v>
      </c>
      <c r="D24" s="36">
        <f>E23+D23</f>
        <v>4637782.258064516</v>
      </c>
      <c r="E24" s="20"/>
    </row>
    <row r="25" spans="2:5" ht="15.75">
      <c r="B25" s="2"/>
      <c r="C25" s="31" t="s">
        <v>17</v>
      </c>
      <c r="D25" s="36">
        <f>D24/D14</f>
        <v>15459.274193548386</v>
      </c>
      <c r="E25" s="21"/>
    </row>
    <row r="27" ht="12.75">
      <c r="B27" t="s">
        <v>27</v>
      </c>
    </row>
    <row r="29" ht="12.75">
      <c r="B29" t="s">
        <v>28</v>
      </c>
    </row>
    <row r="31" spans="2:5" ht="33" customHeight="1">
      <c r="B31" s="51" t="s">
        <v>33</v>
      </c>
      <c r="C31" s="51"/>
      <c r="D31" s="51"/>
      <c r="E31" s="51"/>
    </row>
  </sheetData>
  <sheetProtection/>
  <mergeCells count="5">
    <mergeCell ref="B2:E2"/>
    <mergeCell ref="D4:E4"/>
    <mergeCell ref="D5:E5"/>
    <mergeCell ref="B7:E7"/>
    <mergeCell ref="B31:E31"/>
  </mergeCells>
  <hyperlinks>
    <hyperlink ref="B31" r:id="rId1" display="ftp://ftp.bls.gov/pub/special.requests/cpi/cpiai.txt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2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2.140625" style="0" customWidth="1"/>
    <col min="2" max="2" width="18.7109375" style="0" customWidth="1"/>
    <col min="3" max="3" width="31.8515625" style="0" customWidth="1"/>
    <col min="4" max="5" width="16.7109375" style="0" bestFit="1" customWidth="1"/>
  </cols>
  <sheetData>
    <row r="2" spans="2:5" ht="18">
      <c r="B2" s="43" t="s">
        <v>0</v>
      </c>
      <c r="C2" s="44"/>
      <c r="D2" s="44"/>
      <c r="E2" s="45"/>
    </row>
    <row r="3" spans="2:5" ht="12.75">
      <c r="B3" s="16"/>
      <c r="C3" s="6"/>
      <c r="D3" s="6"/>
      <c r="E3" s="17">
        <f ca="1">TODAY()</f>
        <v>40297</v>
      </c>
    </row>
    <row r="4" spans="2:5" ht="15.75">
      <c r="B4" s="26" t="s">
        <v>1</v>
      </c>
      <c r="C4" s="27"/>
      <c r="D4" s="46"/>
      <c r="E4" s="47"/>
    </row>
    <row r="5" spans="2:5" ht="15.75">
      <c r="B5" s="26" t="s">
        <v>5</v>
      </c>
      <c r="C5" s="27"/>
      <c r="D5" s="46"/>
      <c r="E5" s="47"/>
    </row>
    <row r="6" spans="2:5" ht="15.75">
      <c r="B6" s="1"/>
      <c r="C6" s="28"/>
      <c r="D6" s="6"/>
      <c r="E6" s="7"/>
    </row>
    <row r="7" spans="2:5" ht="15.75">
      <c r="B7" s="48" t="s">
        <v>19</v>
      </c>
      <c r="C7" s="49"/>
      <c r="D7" s="49"/>
      <c r="E7" s="50"/>
    </row>
    <row r="8" spans="2:5" ht="15.75">
      <c r="B8" s="3"/>
      <c r="C8" s="29"/>
      <c r="D8" s="8" t="s">
        <v>9</v>
      </c>
      <c r="E8" s="4" t="s">
        <v>10</v>
      </c>
    </row>
    <row r="9" spans="2:5" ht="15.75">
      <c r="B9" s="1"/>
      <c r="C9" s="30" t="s">
        <v>11</v>
      </c>
      <c r="D9" s="24">
        <v>19.22</v>
      </c>
      <c r="E9" s="22">
        <v>51.88</v>
      </c>
    </row>
    <row r="10" spans="2:5" ht="15.75">
      <c r="B10" s="1"/>
      <c r="C10" s="30" t="s">
        <v>22</v>
      </c>
      <c r="D10" s="25">
        <v>4.2</v>
      </c>
      <c r="E10" s="23">
        <v>4.2</v>
      </c>
    </row>
    <row r="11" spans="2:5" ht="15.75">
      <c r="B11" s="1"/>
      <c r="C11" s="30" t="s">
        <v>21</v>
      </c>
      <c r="D11" s="25">
        <v>12.3</v>
      </c>
      <c r="E11" s="23">
        <v>12.3</v>
      </c>
    </row>
    <row r="12" spans="2:5" ht="15.75">
      <c r="B12" s="1"/>
      <c r="C12" s="30" t="s">
        <v>2</v>
      </c>
      <c r="D12" s="25">
        <v>72</v>
      </c>
      <c r="E12" s="23">
        <v>72</v>
      </c>
    </row>
    <row r="13" spans="2:5" ht="15.75">
      <c r="B13" s="1"/>
      <c r="C13" s="30" t="s">
        <v>24</v>
      </c>
      <c r="D13" s="25">
        <v>52</v>
      </c>
      <c r="E13" s="23">
        <v>52</v>
      </c>
    </row>
    <row r="14" spans="2:5" ht="15.75">
      <c r="B14" s="1"/>
      <c r="C14" s="30" t="s">
        <v>12</v>
      </c>
      <c r="D14" s="25">
        <v>500</v>
      </c>
      <c r="E14" s="23">
        <v>20</v>
      </c>
    </row>
    <row r="15" spans="2:5" ht="15.75">
      <c r="B15" s="2"/>
      <c r="C15" s="31" t="s">
        <v>14</v>
      </c>
      <c r="D15" s="25">
        <v>20</v>
      </c>
      <c r="E15" s="23">
        <v>20</v>
      </c>
    </row>
    <row r="16" spans="2:5" ht="12.75">
      <c r="B16" s="5"/>
      <c r="C16" s="19"/>
      <c r="D16" s="6"/>
      <c r="E16" s="7"/>
    </row>
    <row r="17" spans="2:5" ht="15.75">
      <c r="B17" s="1"/>
      <c r="C17" s="30" t="s">
        <v>4</v>
      </c>
      <c r="D17" s="6"/>
      <c r="E17" s="7"/>
    </row>
    <row r="18" spans="2:5" ht="15">
      <c r="B18" s="9"/>
      <c r="C18" s="39" t="s">
        <v>6</v>
      </c>
      <c r="D18" s="32">
        <f>(1/(1/D10*D12))*60*60</f>
        <v>210</v>
      </c>
      <c r="E18" s="12">
        <f>(1/(1/E10*E12))*60*60</f>
        <v>210</v>
      </c>
    </row>
    <row r="19" spans="2:5" ht="15">
      <c r="B19" s="10"/>
      <c r="C19" s="20" t="s">
        <v>23</v>
      </c>
      <c r="D19" s="33">
        <f>(1/(1/D11*D13))*60*60</f>
        <v>851.5384615384615</v>
      </c>
      <c r="E19" s="11">
        <f>(1/(1/E11*E13))*60*60</f>
        <v>851.5384615384615</v>
      </c>
    </row>
    <row r="20" spans="2:5" ht="15">
      <c r="B20" s="10"/>
      <c r="C20" s="20" t="s">
        <v>8</v>
      </c>
      <c r="D20" s="33">
        <f>D19-D18</f>
        <v>641.5384615384615</v>
      </c>
      <c r="E20" s="11">
        <f>E19-E18</f>
        <v>641.5384615384615</v>
      </c>
    </row>
    <row r="21" spans="2:5" ht="15">
      <c r="B21" s="10"/>
      <c r="C21" s="20" t="s">
        <v>25</v>
      </c>
      <c r="D21" s="32">
        <f>D20/3600</f>
        <v>0.1782051282051282</v>
      </c>
      <c r="E21" s="12">
        <f>E20/3600</f>
        <v>0.1782051282051282</v>
      </c>
    </row>
    <row r="22" spans="2:5" ht="15">
      <c r="B22" s="10"/>
      <c r="C22" s="20" t="s">
        <v>16</v>
      </c>
      <c r="D22" s="34">
        <f>D21*D9</f>
        <v>3.425102564102564</v>
      </c>
      <c r="E22" s="15">
        <f>E21*E9</f>
        <v>9.245282051282052</v>
      </c>
    </row>
    <row r="23" spans="2:5" ht="15">
      <c r="B23" s="10"/>
      <c r="C23" s="20" t="s">
        <v>26</v>
      </c>
      <c r="D23" s="35">
        <f>D22*D14</f>
        <v>1712.551282051282</v>
      </c>
      <c r="E23" s="14">
        <f>E22*E14</f>
        <v>184.90564102564105</v>
      </c>
    </row>
    <row r="24" spans="2:5" ht="15">
      <c r="B24" s="10"/>
      <c r="C24" s="20" t="s">
        <v>15</v>
      </c>
      <c r="D24" s="35">
        <f>D23*D15</f>
        <v>34251.02564102564</v>
      </c>
      <c r="E24" s="14">
        <f>E23*E15</f>
        <v>3698.1128205128207</v>
      </c>
    </row>
    <row r="25" spans="2:5" ht="15.75">
      <c r="B25" s="37"/>
      <c r="C25" s="38" t="s">
        <v>18</v>
      </c>
      <c r="D25" s="36">
        <f>E24+D24</f>
        <v>37949.13846153846</v>
      </c>
      <c r="E25" s="20"/>
    </row>
    <row r="26" spans="2:5" ht="15.75">
      <c r="B26" s="2"/>
      <c r="C26" s="31" t="s">
        <v>17</v>
      </c>
      <c r="D26" s="36">
        <f>D25/D15</f>
        <v>1897.456923076923</v>
      </c>
      <c r="E26" s="21"/>
    </row>
    <row r="28" ht="12.75">
      <c r="B28" t="s">
        <v>27</v>
      </c>
    </row>
    <row r="30" ht="12.75">
      <c r="B30" t="s">
        <v>28</v>
      </c>
    </row>
    <row r="32" spans="2:5" ht="29.25" customHeight="1">
      <c r="B32" s="51" t="s">
        <v>33</v>
      </c>
      <c r="C32" s="51"/>
      <c r="D32" s="51"/>
      <c r="E32" s="51"/>
    </row>
  </sheetData>
  <sheetProtection/>
  <mergeCells count="5">
    <mergeCell ref="B7:E7"/>
    <mergeCell ref="B2:E2"/>
    <mergeCell ref="D4:E4"/>
    <mergeCell ref="D5:E5"/>
    <mergeCell ref="B32:E32"/>
  </mergeCells>
  <hyperlinks>
    <hyperlink ref="B32" r:id="rId1" display="ftp://ftp.bls.gov/pub/special.requests/cpi/cpiai.txt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8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2.140625" style="0" customWidth="1"/>
    <col min="2" max="2" width="18.7109375" style="0" customWidth="1"/>
    <col min="3" max="3" width="44.421875" style="0" customWidth="1"/>
    <col min="4" max="5" width="16.7109375" style="0" bestFit="1" customWidth="1"/>
  </cols>
  <sheetData>
    <row r="2" spans="2:5" ht="18">
      <c r="B2" s="43" t="s">
        <v>0</v>
      </c>
      <c r="C2" s="44"/>
      <c r="D2" s="44"/>
      <c r="E2" s="45"/>
    </row>
    <row r="3" spans="2:5" ht="12.75">
      <c r="B3" s="16"/>
      <c r="C3" s="6"/>
      <c r="D3" s="6"/>
      <c r="E3" s="17">
        <f ca="1">TODAY()</f>
        <v>40297</v>
      </c>
    </row>
    <row r="4" spans="2:5" ht="15.75">
      <c r="B4" s="26" t="s">
        <v>1</v>
      </c>
      <c r="C4" s="27"/>
      <c r="D4" s="46"/>
      <c r="E4" s="47"/>
    </row>
    <row r="5" spans="2:5" ht="15.75">
      <c r="B5" s="26" t="s">
        <v>5</v>
      </c>
      <c r="C5" s="27"/>
      <c r="D5" s="46"/>
      <c r="E5" s="47"/>
    </row>
    <row r="6" spans="2:5" ht="15.75">
      <c r="B6" s="1"/>
      <c r="C6" s="28"/>
      <c r="D6" s="6"/>
      <c r="E6" s="7"/>
    </row>
    <row r="7" spans="2:5" ht="15.75">
      <c r="B7" s="48" t="s">
        <v>19</v>
      </c>
      <c r="C7" s="49"/>
      <c r="D7" s="49"/>
      <c r="E7" s="50"/>
    </row>
    <row r="8" spans="2:5" ht="15.75">
      <c r="B8" s="3"/>
      <c r="C8" s="29"/>
      <c r="D8" s="8" t="s">
        <v>9</v>
      </c>
      <c r="E8" s="4" t="s">
        <v>10</v>
      </c>
    </row>
    <row r="9" spans="2:5" ht="15.75">
      <c r="B9" s="1"/>
      <c r="C9" s="30" t="s">
        <v>31</v>
      </c>
      <c r="D9" s="24">
        <v>19.22</v>
      </c>
      <c r="E9" s="22">
        <v>51.88</v>
      </c>
    </row>
    <row r="10" spans="2:5" ht="15.75">
      <c r="B10" s="1"/>
      <c r="C10" s="30" t="s">
        <v>32</v>
      </c>
      <c r="D10" s="25">
        <v>4</v>
      </c>
      <c r="E10" s="23">
        <v>4</v>
      </c>
    </row>
    <row r="11" spans="2:5" ht="15.75">
      <c r="B11" s="1"/>
      <c r="C11" s="30" t="s">
        <v>30</v>
      </c>
      <c r="D11" s="25">
        <v>15</v>
      </c>
      <c r="E11" s="23">
        <v>15</v>
      </c>
    </row>
    <row r="12" spans="2:5" ht="15.75">
      <c r="B12" s="1"/>
      <c r="C12" s="30" t="s">
        <v>12</v>
      </c>
      <c r="D12" s="25">
        <v>500</v>
      </c>
      <c r="E12" s="23">
        <v>20</v>
      </c>
    </row>
    <row r="13" spans="2:5" ht="15.75">
      <c r="B13" s="2"/>
      <c r="C13" s="31" t="s">
        <v>14</v>
      </c>
      <c r="D13" s="25">
        <v>20</v>
      </c>
      <c r="E13" s="23">
        <v>20</v>
      </c>
    </row>
    <row r="14" spans="2:5" ht="12.75">
      <c r="B14" s="5"/>
      <c r="C14" s="19"/>
      <c r="D14" s="6"/>
      <c r="E14" s="7"/>
    </row>
    <row r="15" spans="2:5" ht="15.75">
      <c r="B15" s="1"/>
      <c r="C15" s="30" t="s">
        <v>4</v>
      </c>
      <c r="D15" s="6"/>
      <c r="E15" s="7"/>
    </row>
    <row r="16" spans="2:5" ht="15">
      <c r="B16" s="10"/>
      <c r="C16" s="20" t="s">
        <v>29</v>
      </c>
      <c r="D16" s="33">
        <f>D11-D10</f>
        <v>11</v>
      </c>
      <c r="E16" s="33">
        <f>E11-E10</f>
        <v>11</v>
      </c>
    </row>
    <row r="17" spans="2:5" ht="15">
      <c r="B17" s="10"/>
      <c r="C17" s="20" t="s">
        <v>25</v>
      </c>
      <c r="D17" s="32">
        <f>D16/60</f>
        <v>0.18333333333333332</v>
      </c>
      <c r="E17" s="32">
        <f>E16/60</f>
        <v>0.18333333333333332</v>
      </c>
    </row>
    <row r="18" spans="2:5" ht="15">
      <c r="B18" s="10"/>
      <c r="C18" s="20" t="s">
        <v>16</v>
      </c>
      <c r="D18" s="34">
        <f>D17*D9</f>
        <v>3.5236666666666663</v>
      </c>
      <c r="E18" s="15">
        <f>E17*E9</f>
        <v>9.511333333333333</v>
      </c>
    </row>
    <row r="19" spans="2:5" ht="15">
      <c r="B19" s="10"/>
      <c r="C19" s="20" t="s">
        <v>26</v>
      </c>
      <c r="D19" s="35">
        <f>D18*D12</f>
        <v>1761.833333333333</v>
      </c>
      <c r="E19" s="14">
        <f>E18*E12</f>
        <v>190.22666666666666</v>
      </c>
    </row>
    <row r="20" spans="2:5" ht="15">
      <c r="B20" s="10"/>
      <c r="C20" s="20" t="s">
        <v>15</v>
      </c>
      <c r="D20" s="35">
        <f>D19*D13</f>
        <v>35236.66666666666</v>
      </c>
      <c r="E20" s="14">
        <f>E19*E13</f>
        <v>3804.5333333333333</v>
      </c>
    </row>
    <row r="21" spans="2:5" ht="15.75">
      <c r="B21" s="37"/>
      <c r="C21" s="38" t="s">
        <v>18</v>
      </c>
      <c r="D21" s="36">
        <f>E20+D20</f>
        <v>39041.19999999999</v>
      </c>
      <c r="E21" s="20"/>
    </row>
    <row r="22" spans="2:5" ht="15.75">
      <c r="B22" s="2"/>
      <c r="C22" s="31" t="s">
        <v>17</v>
      </c>
      <c r="D22" s="36">
        <f>D21/D13</f>
        <v>1952.0599999999995</v>
      </c>
      <c r="E22" s="21"/>
    </row>
    <row r="24" ht="12.75">
      <c r="B24" t="s">
        <v>27</v>
      </c>
    </row>
    <row r="26" ht="12.75">
      <c r="B26" t="s">
        <v>28</v>
      </c>
    </row>
    <row r="28" spans="2:5" ht="24.75" customHeight="1">
      <c r="B28" s="51" t="s">
        <v>33</v>
      </c>
      <c r="C28" s="51"/>
      <c r="D28" s="51"/>
      <c r="E28" s="51"/>
    </row>
  </sheetData>
  <sheetProtection/>
  <mergeCells count="5">
    <mergeCell ref="B2:E2"/>
    <mergeCell ref="D4:E4"/>
    <mergeCell ref="D5:E5"/>
    <mergeCell ref="B7:E7"/>
    <mergeCell ref="B28:E28"/>
  </mergeCells>
  <hyperlinks>
    <hyperlink ref="B28" r:id="rId1" display="ftp://ftp.bls.gov/pub/special.requests/cpi/cpiai.tx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User Cost Calculator</dc:title>
  <dc:subject/>
  <dc:creator>Robert Jessberger</dc:creator>
  <cp:keywords/>
  <dc:description/>
  <cp:lastModifiedBy>Robert Jessberger</cp:lastModifiedBy>
  <dcterms:created xsi:type="dcterms:W3CDTF">2003-05-13T14:17:50Z</dcterms:created>
  <dcterms:modified xsi:type="dcterms:W3CDTF">2010-04-29T17:15:54Z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">
    <vt:lpwstr>Document</vt:lpwstr>
  </property>
</Properties>
</file>