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32767" windowWidth="18480" windowHeight="11268" activeTab="0"/>
  </bookViews>
  <sheets>
    <sheet name="Vendors" sheetId="1" r:id="rId1"/>
    <sheet name="ODOT RCP PRICING 2021" sheetId="2" r:id="rId2"/>
  </sheets>
  <definedNames/>
  <calcPr fullCalcOnLoad="1"/>
</workbook>
</file>

<file path=xl/sharedStrings.xml><?xml version="1.0" encoding="utf-8"?>
<sst xmlns="http://schemas.openxmlformats.org/spreadsheetml/2006/main" count="122" uniqueCount="91">
  <si>
    <t>STATE OF OHIO</t>
  </si>
  <si>
    <t>Director of Transportation</t>
  </si>
  <si>
    <t>Award Date</t>
  </si>
  <si>
    <t>Invitation</t>
  </si>
  <si>
    <t>144-21</t>
  </si>
  <si>
    <t>Multiple</t>
  </si>
  <si>
    <t>Opened</t>
  </si>
  <si>
    <t>Location</t>
  </si>
  <si>
    <t>All Districts</t>
  </si>
  <si>
    <t>Commodity</t>
  </si>
  <si>
    <t>Concrete Pipes</t>
  </si>
  <si>
    <t>Threshold</t>
  </si>
  <si>
    <t>Vendor Information</t>
  </si>
  <si>
    <t>Remit to Address</t>
  </si>
  <si>
    <t>Link to Bid</t>
  </si>
  <si>
    <t>Northern Concrete Pipe, Inc.</t>
  </si>
  <si>
    <t>3756 Centennial Rd</t>
  </si>
  <si>
    <t>Sylvania, OH 43560</t>
  </si>
  <si>
    <t>Brian Harman</t>
  </si>
  <si>
    <t>419-841-3361</t>
  </si>
  <si>
    <t>OAKS ID: 0000223625</t>
  </si>
  <si>
    <t>bharman@ncp-inc.com</t>
  </si>
  <si>
    <t>BASED ON THE VENDOR NOTES AT THE BOTTOM OF THE PRICING SHEET, THE COST OF AN ORDER IS CALCULATED IN THE FOLLOWING MANNER</t>
  </si>
  <si>
    <t>EXAMPLES OF PRICING FOR VARIOUS PIPE QUANTITIES.</t>
  </si>
  <si>
    <t>Pipe Diameter</t>
  </si>
  <si>
    <t>Pieces</t>
  </si>
  <si>
    <t>Price per LF</t>
  </si>
  <si>
    <t>Length of Pipe</t>
  </si>
  <si>
    <t>Delivery Cost*</t>
  </si>
  <si>
    <t>Total Cost</t>
  </si>
  <si>
    <t>Cost / LF</t>
  </si>
  <si>
    <t>C</t>
  </si>
  <si>
    <t>D</t>
  </si>
  <si>
    <t>E</t>
  </si>
  <si>
    <t>F</t>
  </si>
  <si>
    <t>G</t>
  </si>
  <si>
    <t>= (C x D x E) + F</t>
  </si>
  <si>
    <t>= G / ( C x E )</t>
  </si>
  <si>
    <t>12"</t>
  </si>
  <si>
    <t>to District 1</t>
  </si>
  <si>
    <t xml:space="preserve"> This example represents the cost of  a full truck, thus matching the Cost / LF provided in Columns F thru Q</t>
  </si>
  <si>
    <t>For any order less than a full truck, the cost is calculated using the same formula as shown for a full truck, 
but the Cost / LF will be different than that shown in Columns F thru Q.</t>
  </si>
  <si>
    <t>21"</t>
  </si>
  <si>
    <t>to District 3</t>
  </si>
  <si>
    <t>27"</t>
  </si>
  <si>
    <t>to District 7</t>
  </si>
  <si>
    <r>
      <t>* Delivery Cost</t>
    </r>
    <r>
      <rPr>
        <sz val="10"/>
        <rFont val="Arial"/>
        <family val="0"/>
      </rPr>
      <t xml:space="preserve"> is obtained from Row 15 below, per each District across columns F thru Q</t>
    </r>
  </si>
  <si>
    <t>ROUND PIPE SIZE</t>
  </si>
  <si>
    <t>LF/LOAD</t>
  </si>
  <si>
    <t>PIECES/LOAD</t>
  </si>
  <si>
    <t xml:space="preserve">CLASS IV PICKED UP PRICE FOB SYLVANIA YARD  ($/LF)                      </t>
  </si>
  <si>
    <t>DELIVERY CHARGE TO EACH DISTRICT FOR LESS THAN TRUCKLOAD QUANTITIES IS SHOWN TO THE RIGHT ($/LOAD)</t>
  </si>
  <si>
    <t>LENGTH/PIECE (LF)</t>
  </si>
  <si>
    <t>DISTRICT 1 ($/LF)</t>
  </si>
  <si>
    <t>DISTRICT 2 ($/LF)</t>
  </si>
  <si>
    <t>DISTRICT 3 ($/LF)</t>
  </si>
  <si>
    <t>DISTRICT 4 ($/LF)</t>
  </si>
  <si>
    <t>DISTRICT 5 ($/LF)</t>
  </si>
  <si>
    <t>DISTRICT 6 ($/LF)</t>
  </si>
  <si>
    <t>DISTRICT 7 ($/LF)</t>
  </si>
  <si>
    <t>DISTRICT 8 ($/LF)</t>
  </si>
  <si>
    <t>DISTRICT 9 ($/LF)</t>
  </si>
  <si>
    <t>DISTRICT 10 ($/LF)</t>
  </si>
  <si>
    <t>DISTRICT 11 ($/LF)</t>
  </si>
  <si>
    <t>DISTRICT 12 ($/LF)</t>
  </si>
  <si>
    <t>15"</t>
  </si>
  <si>
    <t>18"</t>
  </si>
  <si>
    <t>24"</t>
  </si>
  <si>
    <t>30"</t>
  </si>
  <si>
    <t>36"</t>
  </si>
  <si>
    <t>42"</t>
  </si>
  <si>
    <t>48"</t>
  </si>
  <si>
    <t>54"</t>
  </si>
  <si>
    <t>60"</t>
  </si>
  <si>
    <t>66"</t>
  </si>
  <si>
    <t>72"</t>
  </si>
  <si>
    <t>ELLIPTICAL PIPE SIZE</t>
  </si>
  <si>
    <t xml:space="preserve">HE-II PICKED UP PRICE FOB SYLVANIA YARD ($/LF)  </t>
  </si>
  <si>
    <t>18" (14" X 23")</t>
  </si>
  <si>
    <t>N/A</t>
  </si>
  <si>
    <t>24" (19" X 30")</t>
  </si>
  <si>
    <t>30" (24" X 38")</t>
  </si>
  <si>
    <t>36" (29" X 45")</t>
  </si>
  <si>
    <t>42" (34" X 53")</t>
  </si>
  <si>
    <t>48" (38" X 60")</t>
  </si>
  <si>
    <t>54" (43" X 68")</t>
  </si>
  <si>
    <t>60" (48" X 76")</t>
  </si>
  <si>
    <t>66" (53" X 83")</t>
  </si>
  <si>
    <t>72" (58" X 91")</t>
  </si>
  <si>
    <t xml:space="preserve">HE-III PICKED UP PRICE FOB SYLVANIA YARD ($/LF)  </t>
  </si>
  <si>
    <r>
      <t xml:space="preserve">**** The prices listed above are based on Full Truckload Deliveries to the respective ODOT Districts. The Picked Up Prices shown in the column on the left side of the page will be extended to ODOT when they pick up the pipe with their own crews. For any Less Than Truckload Deliveries required, NCP will charge ODOT the Picked Up Price + the Delivery Charge shown in the Green Cell for the respective District placing the order. </t>
    </r>
    <r>
      <rPr>
        <b/>
        <u val="single"/>
        <sz val="14"/>
        <color indexed="8"/>
        <rFont val="Calibri"/>
        <family val="2"/>
      </rPr>
      <t>Mastic, for use as Joint Sealing Material, will be provided as required at a price of $55.00/(5 gallon) Pail.</t>
    </r>
    <r>
      <rPr>
        <b/>
        <u val="single"/>
        <sz val="12"/>
        <color indexed="8"/>
        <rFont val="Calibri"/>
        <family val="2"/>
      </rPr>
      <t xml:space="preserve"> </t>
    </r>
    <r>
      <rPr>
        <b/>
        <sz val="12"/>
        <color indexed="8"/>
        <rFont val="Calibri"/>
        <family val="2"/>
      </rPr>
      <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</si>
</sst>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0"/>
    <numFmt numFmtId="169" formatCode="&quot;$&quot;#,##0.00"/>
    <numFmt numFmtId="170" formatCode="#,##0.0"/>
  </numFmts>
  <fonts count="71">
    <font>
      <sz val="10"/>
      <name val="Arial"/>
      <family val="0"/>
    </font>
    <font>
      <u val="single"/>
      <sz val="10"/>
      <color indexed="12"/>
      <name val="Arial"/>
      <family val="2"/>
    </font>
    <font>
      <b/>
      <sz val="10"/>
      <name val="Arial"/>
      <family val="2"/>
    </font>
    <font>
      <sz val="8"/>
      <name val="Arial"/>
      <family val="2"/>
    </font>
    <font>
      <u val="single"/>
      <sz val="10"/>
      <color indexed="36"/>
      <name val="Arial"/>
      <family val="2"/>
    </font>
    <font>
      <b/>
      <u val="single"/>
      <sz val="14"/>
      <color indexed="8"/>
      <name val="Calibri"/>
      <family val="2"/>
    </font>
    <font>
      <b/>
      <u val="single"/>
      <sz val="12"/>
      <color indexed="8"/>
      <name val="Calibri"/>
      <family val="2"/>
    </font>
    <font>
      <b/>
      <sz val="12"/>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10"/>
      <name val="Arial"/>
      <family val="2"/>
    </font>
    <font>
      <b/>
      <sz val="8"/>
      <color indexed="8"/>
      <name val="Arial"/>
      <family val="2"/>
    </font>
    <font>
      <sz val="8"/>
      <color indexed="8"/>
      <name val="Arial"/>
      <family val="2"/>
    </font>
    <font>
      <b/>
      <sz val="8"/>
      <color indexed="14"/>
      <name val="Arial"/>
      <family val="2"/>
    </font>
    <font>
      <b/>
      <sz val="10"/>
      <color indexed="9"/>
      <name val="Arial"/>
      <family val="2"/>
    </font>
    <font>
      <sz val="8"/>
      <color indexed="9"/>
      <name val="Arial"/>
      <family val="2"/>
    </font>
    <font>
      <b/>
      <sz val="14"/>
      <color indexed="8"/>
      <name val="Calibri"/>
      <family val="2"/>
    </font>
    <font>
      <b/>
      <sz val="8"/>
      <color indexed="8"/>
      <name val="Calibri"/>
      <family val="2"/>
    </font>
    <font>
      <sz val="12"/>
      <color indexed="8"/>
      <name val="Calibri"/>
      <family val="2"/>
    </font>
    <font>
      <sz val="14"/>
      <color indexed="8"/>
      <name val="Calibri"/>
      <family val="2"/>
    </font>
    <font>
      <sz val="8"/>
      <color indexed="8"/>
      <name val="Calibri"/>
      <family val="2"/>
    </font>
    <font>
      <b/>
      <sz val="14"/>
      <color indexed="10"/>
      <name val="Calibri"/>
      <family val="2"/>
    </font>
    <font>
      <b/>
      <sz val="12"/>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b/>
      <sz val="10"/>
      <color rgb="FFFF0000"/>
      <name val="Arial"/>
      <family val="2"/>
    </font>
    <font>
      <b/>
      <sz val="8"/>
      <color rgb="FF000000"/>
      <name val="Arial"/>
      <family val="2"/>
    </font>
    <font>
      <sz val="8"/>
      <color rgb="FF000000"/>
      <name val="Arial"/>
      <family val="2"/>
    </font>
    <font>
      <b/>
      <sz val="8"/>
      <color rgb="FFED1C24"/>
      <name val="Arial"/>
      <family val="2"/>
    </font>
    <font>
      <b/>
      <sz val="10"/>
      <color rgb="FFFFFFFF"/>
      <name val="Arial"/>
      <family val="2"/>
    </font>
    <font>
      <sz val="8"/>
      <color rgb="FFFFFFFF"/>
      <name val="Arial"/>
      <family val="2"/>
    </font>
    <font>
      <b/>
      <sz val="14"/>
      <color theme="1"/>
      <name val="Calibri"/>
      <family val="2"/>
    </font>
    <font>
      <b/>
      <sz val="12"/>
      <color theme="1"/>
      <name val="Calibri"/>
      <family val="2"/>
    </font>
    <font>
      <b/>
      <sz val="8"/>
      <color theme="1"/>
      <name val="Calibri"/>
      <family val="2"/>
    </font>
    <font>
      <b/>
      <sz val="14"/>
      <color rgb="FFFF0000"/>
      <name val="Calibri"/>
      <family val="2"/>
    </font>
    <font>
      <b/>
      <sz val="12"/>
      <color rgb="FFFF0000"/>
      <name val="Calibri"/>
      <family val="2"/>
    </font>
    <font>
      <sz val="8"/>
      <color theme="1"/>
      <name val="Calibri"/>
      <family val="2"/>
    </font>
    <font>
      <sz val="12"/>
      <color theme="1"/>
      <name val="Calibri"/>
      <family val="2"/>
    </font>
    <font>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2" tint="-0.09996999800205231"/>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9"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3" fillId="0" borderId="10" xfId="0" applyFont="1" applyBorder="1" applyAlignment="1">
      <alignment/>
    </xf>
    <xf numFmtId="49" fontId="0" fillId="0" borderId="0" xfId="0" applyNumberFormat="1" applyAlignment="1">
      <alignment horizontal="left"/>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14" fontId="59" fillId="0" borderId="0" xfId="0" applyNumberFormat="1" applyFont="1" applyAlignment="1">
      <alignment vertical="center"/>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0" fillId="0" borderId="0" xfId="0" applyFill="1" applyAlignment="1">
      <alignment/>
    </xf>
    <xf numFmtId="0" fontId="39" fillId="0" borderId="0" xfId="57">
      <alignment/>
      <protection/>
    </xf>
    <xf numFmtId="0" fontId="39" fillId="0" borderId="0" xfId="57" applyAlignment="1">
      <alignment horizontal="center"/>
      <protection/>
    </xf>
    <xf numFmtId="0" fontId="39" fillId="0" borderId="0" xfId="57" applyAlignment="1">
      <alignment horizontal="center" wrapText="1"/>
      <protection/>
    </xf>
    <xf numFmtId="0" fontId="63" fillId="0" borderId="0" xfId="57" applyFont="1" applyAlignment="1">
      <alignment horizontal="center"/>
      <protection/>
    </xf>
    <xf numFmtId="0" fontId="64" fillId="0" borderId="0" xfId="57" applyFont="1" applyAlignment="1" quotePrefix="1">
      <alignment horizontal="center"/>
      <protection/>
    </xf>
    <xf numFmtId="0" fontId="39" fillId="0" borderId="10" xfId="57" applyBorder="1" applyAlignment="1">
      <alignment horizontal="center" wrapText="1"/>
      <protection/>
    </xf>
    <xf numFmtId="169" fontId="39" fillId="0" borderId="10" xfId="57" applyNumberFormat="1" applyBorder="1" applyAlignment="1">
      <alignment horizontal="center"/>
      <protection/>
    </xf>
    <xf numFmtId="169" fontId="39" fillId="0" borderId="0" xfId="57" applyNumberFormat="1" applyAlignment="1">
      <alignment horizontal="center" wrapText="1"/>
      <protection/>
    </xf>
    <xf numFmtId="169" fontId="39" fillId="0" borderId="0" xfId="57" applyNumberFormat="1" applyAlignment="1">
      <alignment horizontal="center"/>
      <protection/>
    </xf>
    <xf numFmtId="0" fontId="39" fillId="0" borderId="0" xfId="57" quotePrefix="1">
      <alignment/>
      <protection/>
    </xf>
    <xf numFmtId="169" fontId="39" fillId="0" borderId="0" xfId="57" applyNumberFormat="1" applyAlignment="1">
      <alignment horizontal="center" vertical="center"/>
      <protection/>
    </xf>
    <xf numFmtId="0" fontId="39" fillId="0" borderId="10" xfId="57" applyBorder="1" applyAlignment="1">
      <alignment horizontal="center"/>
      <protection/>
    </xf>
    <xf numFmtId="0" fontId="39" fillId="0" borderId="0" xfId="57" applyAlignment="1" quotePrefix="1">
      <alignment horizontal="left" vertical="top" wrapText="1"/>
      <protection/>
    </xf>
    <xf numFmtId="0" fontId="54" fillId="0" borderId="0" xfId="57" applyFont="1">
      <alignment/>
      <protection/>
    </xf>
    <xf numFmtId="0" fontId="65" fillId="33" borderId="10" xfId="57" applyFont="1" applyFill="1" applyBorder="1" applyAlignment="1">
      <alignment horizontal="center" vertical="center" wrapText="1"/>
      <protection/>
    </xf>
    <xf numFmtId="0" fontId="54" fillId="0" borderId="10" xfId="57" applyFont="1" applyBorder="1">
      <alignment/>
      <protection/>
    </xf>
    <xf numFmtId="0" fontId="39" fillId="0" borderId="10" xfId="57" applyBorder="1" applyAlignment="1">
      <alignment horizontal="center" vertical="center"/>
      <protection/>
    </xf>
    <xf numFmtId="169" fontId="39" fillId="0" borderId="10" xfId="57" applyNumberFormat="1" applyBorder="1" applyAlignment="1">
      <alignment horizontal="center" vertical="center"/>
      <protection/>
    </xf>
    <xf numFmtId="0" fontId="39" fillId="33" borderId="10" xfId="57" applyFill="1" applyBorder="1" applyAlignment="1">
      <alignment horizontal="center"/>
      <protection/>
    </xf>
    <xf numFmtId="0" fontId="39" fillId="33" borderId="10" xfId="57" applyFill="1" applyBorder="1" applyAlignment="1">
      <alignment horizontal="center" vertical="center"/>
      <protection/>
    </xf>
    <xf numFmtId="169" fontId="39" fillId="33" borderId="10" xfId="57" applyNumberFormat="1" applyFill="1" applyBorder="1" applyAlignment="1">
      <alignment horizontal="center" vertical="center"/>
      <protection/>
    </xf>
    <xf numFmtId="169" fontId="39" fillId="33" borderId="10" xfId="57" applyNumberFormat="1" applyFill="1" applyBorder="1" applyAlignment="1">
      <alignment horizontal="center"/>
      <protection/>
    </xf>
    <xf numFmtId="0" fontId="39" fillId="12" borderId="10" xfId="57" applyFill="1" applyBorder="1" applyAlignment="1">
      <alignment horizontal="center"/>
      <protection/>
    </xf>
    <xf numFmtId="169" fontId="39" fillId="34" borderId="10" xfId="57" applyNumberFormat="1" applyFill="1" applyBorder="1" applyAlignment="1">
      <alignment horizontal="center"/>
      <protection/>
    </xf>
    <xf numFmtId="170" fontId="39" fillId="0" borderId="10" xfId="57" applyNumberFormat="1" applyBorder="1" applyAlignment="1">
      <alignment horizontal="center"/>
      <protection/>
    </xf>
    <xf numFmtId="170" fontId="39" fillId="33" borderId="10" xfId="57" applyNumberFormat="1" applyFill="1" applyBorder="1" applyAlignment="1">
      <alignment horizontal="center"/>
      <protection/>
    </xf>
    <xf numFmtId="0" fontId="39" fillId="33" borderId="11" xfId="57" applyFill="1" applyBorder="1" applyAlignment="1">
      <alignment horizontal="center"/>
      <protection/>
    </xf>
    <xf numFmtId="0" fontId="39" fillId="33" borderId="11" xfId="57" applyFill="1" applyBorder="1" applyAlignment="1">
      <alignment horizontal="center" vertical="center"/>
      <protection/>
    </xf>
    <xf numFmtId="169" fontId="39" fillId="33" borderId="11" xfId="57" applyNumberFormat="1" applyFill="1" applyBorder="1" applyAlignment="1">
      <alignment horizontal="center" vertical="center"/>
      <protection/>
    </xf>
    <xf numFmtId="170" fontId="39" fillId="33" borderId="11" xfId="57" applyNumberFormat="1" applyFill="1" applyBorder="1" applyAlignment="1">
      <alignment horizontal="center"/>
      <protection/>
    </xf>
    <xf numFmtId="169" fontId="39" fillId="33" borderId="11" xfId="57" applyNumberFormat="1" applyFill="1" applyBorder="1" applyAlignment="1">
      <alignment horizontal="center"/>
      <protection/>
    </xf>
    <xf numFmtId="0" fontId="1" fillId="0" borderId="0" xfId="53" applyAlignment="1" applyProtection="1">
      <alignment vertical="center"/>
      <protection/>
    </xf>
    <xf numFmtId="0" fontId="0" fillId="0" borderId="10" xfId="0" applyBorder="1" applyAlignment="1">
      <alignment horizontal="center"/>
    </xf>
    <xf numFmtId="0" fontId="2" fillId="0" borderId="10" xfId="0" applyFont="1" applyBorder="1" applyAlignment="1">
      <alignment horizontal="center"/>
    </xf>
    <xf numFmtId="0" fontId="3" fillId="0" borderId="10" xfId="0" applyFont="1" applyBorder="1" applyAlignment="1">
      <alignment horizontal="center" vertical="top"/>
    </xf>
    <xf numFmtId="0" fontId="66" fillId="0" borderId="0" xfId="57" applyFont="1" applyAlignment="1">
      <alignment horizontal="center"/>
      <protection/>
    </xf>
    <xf numFmtId="0" fontId="67" fillId="0" borderId="0" xfId="57" applyFont="1" applyAlignment="1">
      <alignment horizontal="center"/>
      <protection/>
    </xf>
    <xf numFmtId="0" fontId="39" fillId="0" borderId="0" xfId="57" applyAlignment="1" quotePrefix="1">
      <alignment horizontal="left" vertical="center"/>
      <protection/>
    </xf>
    <xf numFmtId="0" fontId="39" fillId="0" borderId="0" xfId="57" applyAlignment="1" quotePrefix="1">
      <alignment horizontal="left" vertical="top" wrapText="1"/>
      <protection/>
    </xf>
    <xf numFmtId="0" fontId="54" fillId="35" borderId="11" xfId="57" applyFont="1" applyFill="1" applyBorder="1" applyAlignment="1">
      <alignment horizontal="center" vertical="center"/>
      <protection/>
    </xf>
    <xf numFmtId="0" fontId="54" fillId="35" borderId="12" xfId="57" applyFont="1" applyFill="1" applyBorder="1" applyAlignment="1">
      <alignment horizontal="center" vertical="center"/>
      <protection/>
    </xf>
    <xf numFmtId="0" fontId="54" fillId="35" borderId="13" xfId="57" applyFont="1" applyFill="1" applyBorder="1" applyAlignment="1">
      <alignment horizontal="center" vertical="center"/>
      <protection/>
    </xf>
    <xf numFmtId="0" fontId="54" fillId="35" borderId="10" xfId="57" applyFont="1" applyFill="1" applyBorder="1" applyAlignment="1">
      <alignment horizontal="center" vertical="center"/>
      <protection/>
    </xf>
    <xf numFmtId="0" fontId="65" fillId="35" borderId="10" xfId="57" applyFont="1" applyFill="1" applyBorder="1" applyAlignment="1">
      <alignment horizontal="center" vertical="center" wrapText="1"/>
      <protection/>
    </xf>
    <xf numFmtId="0" fontId="65" fillId="13" borderId="10" xfId="57" applyFont="1" applyFill="1" applyBorder="1" applyAlignment="1">
      <alignment horizontal="center" vertical="center" wrapText="1"/>
      <protection/>
    </xf>
    <xf numFmtId="169" fontId="54" fillId="13" borderId="10" xfId="57" applyNumberFormat="1" applyFont="1" applyFill="1" applyBorder="1" applyAlignment="1">
      <alignment horizontal="center" vertical="center"/>
      <protection/>
    </xf>
    <xf numFmtId="169" fontId="65" fillId="35" borderId="10" xfId="57" applyNumberFormat="1" applyFont="1" applyFill="1" applyBorder="1" applyAlignment="1">
      <alignment horizontal="center" vertical="center" wrapText="1"/>
      <protection/>
    </xf>
    <xf numFmtId="169" fontId="68" fillId="35" borderId="10" xfId="57" applyNumberFormat="1" applyFont="1" applyFill="1" applyBorder="1" applyAlignment="1">
      <alignment horizontal="center" vertical="center" wrapText="1"/>
      <protection/>
    </xf>
    <xf numFmtId="0" fontId="69" fillId="36" borderId="14" xfId="57" applyFont="1" applyFill="1" applyBorder="1" applyAlignment="1">
      <alignment horizontal="center" vertical="center" wrapText="1"/>
      <protection/>
    </xf>
    <xf numFmtId="0" fontId="70" fillId="36" borderId="15" xfId="57" applyFont="1" applyFill="1" applyBorder="1" applyAlignment="1">
      <alignment horizontal="center" vertical="center" wrapText="1"/>
      <protection/>
    </xf>
    <xf numFmtId="0" fontId="70" fillId="36" borderId="16" xfId="57" applyFont="1" applyFill="1" applyBorder="1" applyAlignment="1">
      <alignment horizontal="center" vertical="center" wrapText="1"/>
      <protection/>
    </xf>
    <xf numFmtId="0" fontId="70" fillId="36" borderId="17" xfId="57" applyFont="1" applyFill="1" applyBorder="1" applyAlignment="1">
      <alignment horizontal="center" vertical="center" wrapText="1"/>
      <protection/>
    </xf>
    <xf numFmtId="0" fontId="70" fillId="36" borderId="0" xfId="57" applyFont="1" applyFill="1" applyAlignment="1">
      <alignment horizontal="center" vertical="center" wrapText="1"/>
      <protection/>
    </xf>
    <xf numFmtId="0" fontId="70" fillId="36" borderId="18" xfId="57" applyFont="1" applyFill="1" applyBorder="1" applyAlignment="1">
      <alignment horizontal="center" vertical="center" wrapText="1"/>
      <protection/>
    </xf>
    <xf numFmtId="0" fontId="70" fillId="36" borderId="19" xfId="57" applyFont="1" applyFill="1" applyBorder="1" applyAlignment="1">
      <alignment horizontal="center" vertical="center" wrapText="1"/>
      <protection/>
    </xf>
    <xf numFmtId="0" fontId="70" fillId="36" borderId="20" xfId="57" applyFont="1" applyFill="1" applyBorder="1" applyAlignment="1">
      <alignment horizontal="center" vertical="center" wrapText="1"/>
      <protection/>
    </xf>
    <xf numFmtId="0" fontId="70" fillId="36" borderId="21" xfId="57" applyFont="1" applyFill="1" applyBorder="1" applyAlignment="1">
      <alignment horizontal="center" vertical="center" wrapText="1"/>
      <protection/>
    </xf>
    <xf numFmtId="0" fontId="39" fillId="34" borderId="10" xfId="57" applyFill="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harman@ncp-inc.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1"/>
  <sheetViews>
    <sheetView tabSelected="1" zoomScalePageLayoutView="0" workbookViewId="0" topLeftCell="A1">
      <selection activeCell="A14" sqref="A14"/>
    </sheetView>
  </sheetViews>
  <sheetFormatPr defaultColWidth="9.140625" defaultRowHeight="12.75"/>
  <cols>
    <col min="1" max="1" width="28.140625" style="2" bestFit="1" customWidth="1"/>
    <col min="2" max="3" width="28.140625" style="0" customWidth="1"/>
    <col min="4" max="4" width="10.00390625" style="0" customWidth="1"/>
    <col min="5" max="5" width="9.8515625" style="0" customWidth="1"/>
    <col min="6" max="7" width="10.00390625" style="0" bestFit="1" customWidth="1"/>
  </cols>
  <sheetData>
    <row r="1" spans="1:6" ht="12.75">
      <c r="A1" s="44"/>
      <c r="B1" s="44"/>
      <c r="C1" s="45" t="s">
        <v>0</v>
      </c>
      <c r="D1" s="45"/>
      <c r="E1" s="45"/>
      <c r="F1" s="45"/>
    </row>
    <row r="2" spans="1:6" ht="12.75">
      <c r="A2" s="44"/>
      <c r="B2" s="44"/>
      <c r="C2" s="44"/>
      <c r="D2" s="44"/>
      <c r="E2" s="44"/>
      <c r="F2" s="44"/>
    </row>
    <row r="3" spans="1:6" ht="12.75">
      <c r="A3" s="44"/>
      <c r="B3" s="44"/>
      <c r="C3" s="44"/>
      <c r="D3" s="44"/>
      <c r="E3" s="44"/>
      <c r="F3" s="44"/>
    </row>
    <row r="4" spans="1:6" ht="12.75">
      <c r="A4" s="44"/>
      <c r="B4" s="44"/>
      <c r="C4" s="44"/>
      <c r="D4" s="44"/>
      <c r="E4" s="44"/>
      <c r="F4" s="44"/>
    </row>
    <row r="5" spans="1:6" ht="12.75">
      <c r="A5" s="44"/>
      <c r="B5" s="44"/>
      <c r="C5" s="46" t="s">
        <v>1</v>
      </c>
      <c r="D5" s="46"/>
      <c r="E5" s="46"/>
      <c r="F5" s="46"/>
    </row>
    <row r="6" spans="1:6" ht="12.75">
      <c r="A6" s="44"/>
      <c r="B6" s="44"/>
      <c r="C6" s="44"/>
      <c r="D6" s="44"/>
      <c r="E6" s="44"/>
      <c r="F6" s="1" t="s">
        <v>2</v>
      </c>
    </row>
    <row r="7" spans="1:4" ht="12.75">
      <c r="A7"/>
      <c r="B7" s="3" t="s">
        <v>3</v>
      </c>
      <c r="C7" s="4" t="s">
        <v>4</v>
      </c>
      <c r="D7" s="4" t="s">
        <v>5</v>
      </c>
    </row>
    <row r="8" spans="1:3" ht="12.75">
      <c r="A8"/>
      <c r="B8" s="5" t="s">
        <v>6</v>
      </c>
      <c r="C8" s="6">
        <v>44175</v>
      </c>
    </row>
    <row r="9" spans="1:3" ht="12.75">
      <c r="A9"/>
      <c r="B9" s="5" t="s">
        <v>7</v>
      </c>
      <c r="C9" s="7" t="s">
        <v>8</v>
      </c>
    </row>
    <row r="10" spans="1:3" ht="12.75">
      <c r="A10"/>
      <c r="B10" s="5" t="s">
        <v>9</v>
      </c>
      <c r="C10" s="7" t="s">
        <v>10</v>
      </c>
    </row>
    <row r="11" spans="1:2" ht="12.75">
      <c r="A11"/>
      <c r="B11" s="8" t="s">
        <v>11</v>
      </c>
    </row>
    <row r="12" spans="1:2" ht="12.75">
      <c r="A12"/>
      <c r="B12" s="9" t="s">
        <v>4</v>
      </c>
    </row>
    <row r="13" spans="1:4" ht="12.75">
      <c r="A13"/>
      <c r="B13" s="5" t="s">
        <v>12</v>
      </c>
      <c r="C13" s="5" t="s">
        <v>13</v>
      </c>
      <c r="D13" s="5" t="s">
        <v>14</v>
      </c>
    </row>
    <row r="14" spans="1:3" ht="12.75">
      <c r="A14" s="7" t="s">
        <v>15</v>
      </c>
      <c r="B14" s="10" t="s">
        <v>15</v>
      </c>
      <c r="C14" s="11" t="s">
        <v>15</v>
      </c>
    </row>
    <row r="15" spans="1:2" ht="12.75">
      <c r="A15" s="7" t="s">
        <v>16</v>
      </c>
      <c r="B15" s="7" t="s">
        <v>16</v>
      </c>
    </row>
    <row r="16" spans="1:2" ht="12.75">
      <c r="A16" s="7" t="s">
        <v>17</v>
      </c>
      <c r="B16" s="7" t="s">
        <v>17</v>
      </c>
    </row>
    <row r="17" spans="1:2" ht="12.75">
      <c r="A17" s="7" t="s">
        <v>18</v>
      </c>
      <c r="B17" s="7" t="s">
        <v>18</v>
      </c>
    </row>
    <row r="18" spans="1:2" ht="12.75">
      <c r="A18" s="7" t="s">
        <v>19</v>
      </c>
      <c r="B18" s="7" t="s">
        <v>19</v>
      </c>
    </row>
    <row r="19" ht="12.75">
      <c r="A19" s="7" t="s">
        <v>20</v>
      </c>
    </row>
    <row r="20" ht="12.75">
      <c r="A20" s="43" t="s">
        <v>21</v>
      </c>
    </row>
    <row r="21" spans="1:2" ht="12.75">
      <c r="A21"/>
      <c r="B21" s="10" t="s">
        <v>15</v>
      </c>
    </row>
  </sheetData>
  <sheetProtection/>
  <mergeCells count="5">
    <mergeCell ref="A1:B6"/>
    <mergeCell ref="C1:F1"/>
    <mergeCell ref="C2:F4"/>
    <mergeCell ref="C5:F5"/>
    <mergeCell ref="C6:E6"/>
  </mergeCells>
  <hyperlinks>
    <hyperlink ref="A20" r:id="rId1" display="bharman@ncp-inc.com"/>
  </hyperlinks>
  <printOptions/>
  <pageMargins left="0.25" right="0.25" top="1" bottom="1" header="0.5" footer="0.5"/>
  <pageSetup horizontalDpi="600" verticalDpi="600" orientation="landscape" r:id="rId2"/>
</worksheet>
</file>

<file path=xl/worksheets/sheet2.xml><?xml version="1.0" encoding="utf-8"?>
<worksheet xmlns="http://schemas.openxmlformats.org/spreadsheetml/2006/main" xmlns:r="http://schemas.openxmlformats.org/officeDocument/2006/relationships">
  <sheetPr>
    <pageSetUpPr fitToPage="1"/>
  </sheetPr>
  <dimension ref="A1:Q65"/>
  <sheetViews>
    <sheetView zoomScale="85" zoomScaleNormal="85" zoomScalePageLayoutView="0" workbookViewId="0" topLeftCell="A1">
      <selection activeCell="A1" sqref="A1:O1"/>
    </sheetView>
  </sheetViews>
  <sheetFormatPr defaultColWidth="9.140625" defaultRowHeight="12.75"/>
  <cols>
    <col min="1" max="1" width="18.57421875" style="12" customWidth="1"/>
    <col min="2" max="3" width="13.421875" style="12" customWidth="1"/>
    <col min="4" max="4" width="16.8515625" style="12" customWidth="1"/>
    <col min="5" max="5" width="24.140625" style="12" customWidth="1"/>
    <col min="6" max="6" width="15.8515625" style="12" bestFit="1" customWidth="1"/>
    <col min="7" max="8" width="16.7109375" style="12" customWidth="1"/>
    <col min="9" max="9" width="15.8515625" style="12" bestFit="1" customWidth="1"/>
    <col min="10" max="10" width="16.57421875" style="12" customWidth="1"/>
    <col min="11" max="13" width="15.8515625" style="12" bestFit="1" customWidth="1"/>
    <col min="14" max="17" width="16.7109375" style="12" customWidth="1"/>
    <col min="18" max="16384" width="8.8515625" style="12" customWidth="1"/>
  </cols>
  <sheetData>
    <row r="1" spans="1:15" ht="18">
      <c r="A1" s="47" t="s">
        <v>22</v>
      </c>
      <c r="B1" s="47"/>
      <c r="C1" s="47"/>
      <c r="D1" s="47"/>
      <c r="E1" s="47"/>
      <c r="F1" s="47"/>
      <c r="G1" s="47"/>
      <c r="H1" s="47"/>
      <c r="I1" s="47"/>
      <c r="J1" s="47"/>
      <c r="K1" s="47"/>
      <c r="L1" s="47"/>
      <c r="M1" s="47"/>
      <c r="N1" s="47"/>
      <c r="O1" s="47"/>
    </row>
    <row r="3" spans="3:10" ht="15">
      <c r="C3" s="48" t="s">
        <v>23</v>
      </c>
      <c r="D3" s="48"/>
      <c r="E3" s="48"/>
      <c r="F3" s="48"/>
      <c r="G3" s="48"/>
      <c r="H3" s="48"/>
      <c r="I3" s="48"/>
      <c r="J3" s="48"/>
    </row>
    <row r="4" spans="1:15" ht="14.25">
      <c r="A4" s="13" t="s">
        <v>24</v>
      </c>
      <c r="C4" s="14" t="s">
        <v>25</v>
      </c>
      <c r="D4" s="14" t="s">
        <v>26</v>
      </c>
      <c r="E4" s="14" t="s">
        <v>27</v>
      </c>
      <c r="F4" s="14" t="s">
        <v>28</v>
      </c>
      <c r="G4" s="14" t="s">
        <v>29</v>
      </c>
      <c r="O4" s="14" t="s">
        <v>30</v>
      </c>
    </row>
    <row r="5" spans="1:15" ht="18">
      <c r="A5" s="13"/>
      <c r="C5" s="15" t="s">
        <v>31</v>
      </c>
      <c r="D5" s="15" t="s">
        <v>32</v>
      </c>
      <c r="E5" s="15" t="s">
        <v>33</v>
      </c>
      <c r="F5" s="15" t="s">
        <v>34</v>
      </c>
      <c r="G5" s="15" t="s">
        <v>35</v>
      </c>
      <c r="O5" s="14"/>
    </row>
    <row r="6" spans="7:15" ht="15">
      <c r="G6" s="16" t="s">
        <v>36</v>
      </c>
      <c r="O6" s="16" t="s">
        <v>37</v>
      </c>
    </row>
    <row r="7" spans="1:15" ht="14.25">
      <c r="A7" s="13" t="s">
        <v>38</v>
      </c>
      <c r="B7" s="12" t="s">
        <v>39</v>
      </c>
      <c r="C7" s="17">
        <v>48</v>
      </c>
      <c r="D7" s="18">
        <v>11.53</v>
      </c>
      <c r="E7" s="17">
        <v>8.2</v>
      </c>
      <c r="F7" s="18">
        <v>600</v>
      </c>
      <c r="G7" s="19">
        <f>+C7*D7*E7+F7</f>
        <v>5138.207999999999</v>
      </c>
      <c r="H7" s="49" t="s">
        <v>40</v>
      </c>
      <c r="I7" s="49"/>
      <c r="J7" s="49"/>
      <c r="K7" s="49"/>
      <c r="L7" s="49"/>
      <c r="M7" s="49"/>
      <c r="N7" s="49"/>
      <c r="O7" s="20">
        <f>+G7/(C7*E7)</f>
        <v>13.054390243902438</v>
      </c>
    </row>
    <row r="8" spans="1:13" ht="14.25">
      <c r="A8" s="13"/>
      <c r="C8" s="14"/>
      <c r="D8" s="20"/>
      <c r="E8" s="14"/>
      <c r="F8" s="20"/>
      <c r="G8" s="19"/>
      <c r="I8" s="20"/>
      <c r="M8" s="21"/>
    </row>
    <row r="9" spans="1:15" ht="15" customHeight="1">
      <c r="A9" s="13" t="s">
        <v>38</v>
      </c>
      <c r="B9" s="12" t="s">
        <v>39</v>
      </c>
      <c r="C9" s="17">
        <v>24</v>
      </c>
      <c r="D9" s="18">
        <v>11.53</v>
      </c>
      <c r="E9" s="17">
        <v>8.2</v>
      </c>
      <c r="F9" s="18">
        <v>600</v>
      </c>
      <c r="G9" s="19">
        <f>+C9*D9*E9+F9</f>
        <v>2869.1039999999994</v>
      </c>
      <c r="H9" s="50" t="s">
        <v>41</v>
      </c>
      <c r="I9" s="50"/>
      <c r="J9" s="50"/>
      <c r="K9" s="50"/>
      <c r="L9" s="50"/>
      <c r="M9" s="50"/>
      <c r="N9" s="50"/>
      <c r="O9" s="22">
        <f>+G9/(C9*E9)</f>
        <v>14.578780487804876</v>
      </c>
    </row>
    <row r="10" spans="1:15" ht="14.25">
      <c r="A10" s="13" t="s">
        <v>42</v>
      </c>
      <c r="B10" s="12" t="s">
        <v>43</v>
      </c>
      <c r="C10" s="23">
        <v>13</v>
      </c>
      <c r="D10" s="18">
        <v>25.11</v>
      </c>
      <c r="E10" s="23">
        <v>8.2</v>
      </c>
      <c r="F10" s="18">
        <v>725</v>
      </c>
      <c r="G10" s="19">
        <f>+C10*D10*E10+F10</f>
        <v>3401.7259999999997</v>
      </c>
      <c r="H10" s="50"/>
      <c r="I10" s="50"/>
      <c r="J10" s="50"/>
      <c r="K10" s="50"/>
      <c r="L10" s="50"/>
      <c r="M10" s="50"/>
      <c r="N10" s="50"/>
      <c r="O10" s="22">
        <f>+G10/(C10*E10)</f>
        <v>31.911125703564725</v>
      </c>
    </row>
    <row r="11" spans="1:15" ht="14.25">
      <c r="A11" s="13" t="s">
        <v>44</v>
      </c>
      <c r="B11" s="12" t="s">
        <v>45</v>
      </c>
      <c r="C11" s="23">
        <v>8</v>
      </c>
      <c r="D11" s="18">
        <v>41.23</v>
      </c>
      <c r="E11" s="23">
        <v>8.2</v>
      </c>
      <c r="F11" s="18">
        <v>1000</v>
      </c>
      <c r="G11" s="19">
        <f>+C11*D11*E11+F11</f>
        <v>3704.6879999999996</v>
      </c>
      <c r="H11" s="50"/>
      <c r="I11" s="50"/>
      <c r="J11" s="50"/>
      <c r="K11" s="50"/>
      <c r="L11" s="50"/>
      <c r="M11" s="50"/>
      <c r="N11" s="50"/>
      <c r="O11" s="22">
        <f>+G11/(C11*E11)</f>
        <v>56.47390243902439</v>
      </c>
    </row>
    <row r="12" spans="1:15" ht="14.25">
      <c r="A12" s="13"/>
      <c r="C12" s="13"/>
      <c r="D12" s="20"/>
      <c r="E12" s="13"/>
      <c r="F12" s="20"/>
      <c r="G12" s="19"/>
      <c r="H12" s="24"/>
      <c r="I12" s="24"/>
      <c r="J12" s="24"/>
      <c r="K12" s="24"/>
      <c r="L12" s="24"/>
      <c r="M12" s="24"/>
      <c r="N12" s="24"/>
      <c r="O12" s="22"/>
    </row>
    <row r="13" ht="14.25">
      <c r="F13" s="25" t="s">
        <v>46</v>
      </c>
    </row>
    <row r="15" spans="1:17" ht="15" customHeight="1">
      <c r="A15" s="51" t="s">
        <v>47</v>
      </c>
      <c r="B15" s="51" t="s">
        <v>48</v>
      </c>
      <c r="C15" s="54" t="s">
        <v>49</v>
      </c>
      <c r="D15" s="55" t="s">
        <v>50</v>
      </c>
      <c r="E15" s="56" t="s">
        <v>51</v>
      </c>
      <c r="F15" s="57">
        <v>600</v>
      </c>
      <c r="G15" s="57">
        <v>500</v>
      </c>
      <c r="H15" s="57">
        <v>725</v>
      </c>
      <c r="I15" s="57">
        <v>900</v>
      </c>
      <c r="J15" s="57">
        <v>1000</v>
      </c>
      <c r="K15" s="57">
        <v>800</v>
      </c>
      <c r="L15" s="57">
        <v>1000</v>
      </c>
      <c r="M15" s="57">
        <v>1100</v>
      </c>
      <c r="N15" s="57">
        <v>1250</v>
      </c>
      <c r="O15" s="57">
        <v>1300</v>
      </c>
      <c r="P15" s="57">
        <v>1200</v>
      </c>
      <c r="Q15" s="57">
        <v>750</v>
      </c>
    </row>
    <row r="16" spans="1:17" ht="15" customHeight="1">
      <c r="A16" s="52"/>
      <c r="B16" s="52"/>
      <c r="C16" s="54"/>
      <c r="D16" s="55"/>
      <c r="E16" s="56"/>
      <c r="F16" s="57"/>
      <c r="G16" s="57"/>
      <c r="H16" s="57"/>
      <c r="I16" s="57"/>
      <c r="J16" s="57"/>
      <c r="K16" s="57"/>
      <c r="L16" s="57"/>
      <c r="M16" s="57"/>
      <c r="N16" s="57"/>
      <c r="O16" s="57"/>
      <c r="P16" s="57"/>
      <c r="Q16" s="57"/>
    </row>
    <row r="17" spans="1:17" ht="15" customHeight="1">
      <c r="A17" s="52"/>
      <c r="B17" s="52"/>
      <c r="C17" s="54"/>
      <c r="D17" s="55"/>
      <c r="E17" s="56"/>
      <c r="F17" s="57"/>
      <c r="G17" s="57"/>
      <c r="H17" s="57"/>
      <c r="I17" s="57"/>
      <c r="J17" s="57"/>
      <c r="K17" s="57"/>
      <c r="L17" s="57"/>
      <c r="M17" s="57"/>
      <c r="N17" s="57"/>
      <c r="O17" s="57"/>
      <c r="P17" s="57"/>
      <c r="Q17" s="57"/>
    </row>
    <row r="18" spans="1:17" ht="14.25">
      <c r="A18" s="52"/>
      <c r="B18" s="52"/>
      <c r="C18" s="54"/>
      <c r="D18" s="55"/>
      <c r="E18" s="56"/>
      <c r="F18" s="57"/>
      <c r="G18" s="57"/>
      <c r="H18" s="57"/>
      <c r="I18" s="57"/>
      <c r="J18" s="57"/>
      <c r="K18" s="57"/>
      <c r="L18" s="57"/>
      <c r="M18" s="57"/>
      <c r="N18" s="57"/>
      <c r="O18" s="57"/>
      <c r="P18" s="57"/>
      <c r="Q18" s="57"/>
    </row>
    <row r="19" spans="1:17" ht="19.5" customHeight="1">
      <c r="A19" s="53"/>
      <c r="B19" s="53"/>
      <c r="C19" s="54"/>
      <c r="D19" s="55"/>
      <c r="E19" s="26" t="s">
        <v>52</v>
      </c>
      <c r="F19" s="27" t="s">
        <v>53</v>
      </c>
      <c r="G19" s="27" t="s">
        <v>54</v>
      </c>
      <c r="H19" s="27" t="s">
        <v>55</v>
      </c>
      <c r="I19" s="27" t="s">
        <v>56</v>
      </c>
      <c r="J19" s="27" t="s">
        <v>57</v>
      </c>
      <c r="K19" s="27" t="s">
        <v>58</v>
      </c>
      <c r="L19" s="27" t="s">
        <v>59</v>
      </c>
      <c r="M19" s="27" t="s">
        <v>60</v>
      </c>
      <c r="N19" s="27" t="s">
        <v>61</v>
      </c>
      <c r="O19" s="27" t="s">
        <v>62</v>
      </c>
      <c r="P19" s="27" t="s">
        <v>63</v>
      </c>
      <c r="Q19" s="27" t="s">
        <v>64</v>
      </c>
    </row>
    <row r="20" spans="1:17" ht="14.25">
      <c r="A20" s="23" t="s">
        <v>38</v>
      </c>
      <c r="B20" s="28">
        <v>393.6</v>
      </c>
      <c r="C20" s="28">
        <v>48</v>
      </c>
      <c r="D20" s="29">
        <v>11.53</v>
      </c>
      <c r="E20" s="23">
        <v>8.2</v>
      </c>
      <c r="F20" s="18">
        <f>F15/B20+D20</f>
        <v>13.05439024390244</v>
      </c>
      <c r="G20" s="18">
        <f>G15/B20+D20</f>
        <v>12.800325203252031</v>
      </c>
      <c r="H20" s="18">
        <f>H15/B20+D20</f>
        <v>13.371971544715446</v>
      </c>
      <c r="I20" s="18">
        <f>I15/B20+D20</f>
        <v>13.816585365853658</v>
      </c>
      <c r="J20" s="18">
        <f>J15/B20+D20</f>
        <v>14.070650406504065</v>
      </c>
      <c r="K20" s="18">
        <f>K15/B20+D20</f>
        <v>13.562520325203252</v>
      </c>
      <c r="L20" s="18">
        <f>L15/B20+D20</f>
        <v>14.070650406504065</v>
      </c>
      <c r="M20" s="18">
        <f>M15/B20+D20</f>
        <v>14.324715447154471</v>
      </c>
      <c r="N20" s="18">
        <f>N15/B20+D20</f>
        <v>14.70581300813008</v>
      </c>
      <c r="O20" s="18">
        <f>O15/B20+D20</f>
        <v>14.832845528455284</v>
      </c>
      <c r="P20" s="18">
        <f>P15/B20+D20</f>
        <v>14.578780487804877</v>
      </c>
      <c r="Q20" s="18">
        <f>Q15/B20+D20</f>
        <v>13.435487804878047</v>
      </c>
    </row>
    <row r="21" spans="1:17" ht="14.25">
      <c r="A21" s="30" t="s">
        <v>65</v>
      </c>
      <c r="B21" s="31">
        <v>287</v>
      </c>
      <c r="C21" s="31">
        <v>35</v>
      </c>
      <c r="D21" s="32">
        <v>14.74</v>
      </c>
      <c r="E21" s="30">
        <v>8.2</v>
      </c>
      <c r="F21" s="33">
        <f>F15/B21+D21</f>
        <v>16.830592334494774</v>
      </c>
      <c r="G21" s="33">
        <f>G15/B21+D21</f>
        <v>16.482160278745646</v>
      </c>
      <c r="H21" s="33">
        <f>H15/B21+D21</f>
        <v>17.266132404181185</v>
      </c>
      <c r="I21" s="33">
        <f>I15/B21+D21</f>
        <v>17.87588850174216</v>
      </c>
      <c r="J21" s="33">
        <f>J15/B21+D21</f>
        <v>18.22432055749129</v>
      </c>
      <c r="K21" s="33">
        <f>K15/B21+D21</f>
        <v>17.52745644599303</v>
      </c>
      <c r="L21" s="33">
        <f>L15/B21+D21</f>
        <v>18.22432055749129</v>
      </c>
      <c r="M21" s="33">
        <f>M15/B21+D21</f>
        <v>18.572752613240418</v>
      </c>
      <c r="N21" s="33">
        <f>N15/B21+D21</f>
        <v>19.09540069686411</v>
      </c>
      <c r="O21" s="33">
        <f>O15/B21+D21</f>
        <v>19.269616724738675</v>
      </c>
      <c r="P21" s="33">
        <f>P15/B21+D21</f>
        <v>18.921184668989547</v>
      </c>
      <c r="Q21" s="33">
        <f>Q15/B21+D21</f>
        <v>17.353240418118467</v>
      </c>
    </row>
    <row r="22" spans="1:17" ht="14.25">
      <c r="A22" s="34" t="s">
        <v>66</v>
      </c>
      <c r="B22" s="28">
        <v>229.6</v>
      </c>
      <c r="C22" s="28">
        <v>28</v>
      </c>
      <c r="D22" s="29">
        <v>19.22</v>
      </c>
      <c r="E22" s="23">
        <v>8.2</v>
      </c>
      <c r="F22" s="18">
        <f>F15/B22+D22</f>
        <v>21.833240418118464</v>
      </c>
      <c r="G22" s="18">
        <f>G15/B22+D22</f>
        <v>21.397700348432053</v>
      </c>
      <c r="H22" s="18">
        <f>H15/B22+D22</f>
        <v>22.37766550522648</v>
      </c>
      <c r="I22" s="18">
        <f>I15/B22+D22</f>
        <v>23.1398606271777</v>
      </c>
      <c r="J22" s="18">
        <f>J15/B22+D22</f>
        <v>23.57540069686411</v>
      </c>
      <c r="K22" s="18">
        <f>K15/B22+D22</f>
        <v>22.70432055749129</v>
      </c>
      <c r="L22" s="18">
        <f>L15/B22+D22</f>
        <v>23.57540069686411</v>
      </c>
      <c r="M22" s="18">
        <f>M15/B22+D22</f>
        <v>24.010940766550522</v>
      </c>
      <c r="N22" s="18">
        <f>N15/B22+D22</f>
        <v>24.66425087108014</v>
      </c>
      <c r="O22" s="18">
        <f>O15/B22+D22</f>
        <v>24.882020905923344</v>
      </c>
      <c r="P22" s="18">
        <f>P15/B22+D22</f>
        <v>24.446480836236933</v>
      </c>
      <c r="Q22" s="18">
        <f>Q15/B22+D22</f>
        <v>22.48655052264808</v>
      </c>
    </row>
    <row r="23" spans="1:17" ht="14.25">
      <c r="A23" s="30" t="s">
        <v>42</v>
      </c>
      <c r="B23" s="31">
        <v>180.4</v>
      </c>
      <c r="C23" s="31">
        <v>22</v>
      </c>
      <c r="D23" s="32">
        <v>25.11</v>
      </c>
      <c r="E23" s="30">
        <v>8.2</v>
      </c>
      <c r="F23" s="33">
        <f>F15/B23+D23</f>
        <v>28.435942350332592</v>
      </c>
      <c r="G23" s="33">
        <f>G15/B23+D23</f>
        <v>27.881618625277163</v>
      </c>
      <c r="H23" s="33">
        <f>H15/B23+D23</f>
        <v>29.128847006651885</v>
      </c>
      <c r="I23" s="33">
        <f>I15/B23+D23</f>
        <v>30.09891352549889</v>
      </c>
      <c r="J23" s="33">
        <f>J15/B23+D23</f>
        <v>30.653237250554323</v>
      </c>
      <c r="K23" s="33">
        <f>K15/B23+D23</f>
        <v>29.544589800443458</v>
      </c>
      <c r="L23" s="33">
        <f>L15/B23+D23</f>
        <v>30.653237250554323</v>
      </c>
      <c r="M23" s="33">
        <f>M15/B23+D23</f>
        <v>31.207560975609756</v>
      </c>
      <c r="N23" s="33">
        <f>N15/B23+D23</f>
        <v>32.039046563192905</v>
      </c>
      <c r="O23" s="33">
        <f>O15/B23+D23</f>
        <v>32.31620842572062</v>
      </c>
      <c r="P23" s="33">
        <f>P15/B23+D23</f>
        <v>31.76188470066519</v>
      </c>
      <c r="Q23" s="33">
        <f>Q15/B23+D23</f>
        <v>29.26742793791574</v>
      </c>
    </row>
    <row r="24" spans="1:17" ht="14.25">
      <c r="A24" s="23" t="s">
        <v>67</v>
      </c>
      <c r="B24" s="28">
        <v>147.6</v>
      </c>
      <c r="C24" s="28">
        <v>18</v>
      </c>
      <c r="D24" s="29">
        <v>29.55</v>
      </c>
      <c r="E24" s="23">
        <v>8.2</v>
      </c>
      <c r="F24" s="18">
        <f>F15/B24+D24</f>
        <v>33.615040650406506</v>
      </c>
      <c r="G24" s="35">
        <f>G17/B24+D24</f>
        <v>29.55</v>
      </c>
      <c r="H24" s="18">
        <f>H15/B24+D24</f>
        <v>34.461924119241196</v>
      </c>
      <c r="I24" s="18">
        <f>I15/B24+D24</f>
        <v>35.64756097560976</v>
      </c>
      <c r="J24" s="18">
        <f>J15/B24+D24</f>
        <v>36.325067750677505</v>
      </c>
      <c r="K24" s="18">
        <f>K15/B24+D24</f>
        <v>34.97005420054201</v>
      </c>
      <c r="L24" s="18">
        <f>L15/B24+D24</f>
        <v>36.325067750677505</v>
      </c>
      <c r="M24" s="18">
        <f>M15/B24+D24</f>
        <v>37.00257452574526</v>
      </c>
      <c r="N24" s="18">
        <f>N15/B24+D24</f>
        <v>38.018834688346885</v>
      </c>
      <c r="O24" s="18">
        <f>O15/B24+D24</f>
        <v>38.357588075880756</v>
      </c>
      <c r="P24" s="18">
        <f>P15/B24+D24</f>
        <v>37.68008130081301</v>
      </c>
      <c r="Q24" s="18">
        <f>Q15/B24+D24</f>
        <v>34.63130081300813</v>
      </c>
    </row>
    <row r="25" spans="1:17" ht="14.25">
      <c r="A25" s="30" t="s">
        <v>44</v>
      </c>
      <c r="B25" s="31">
        <v>106.6</v>
      </c>
      <c r="C25" s="31">
        <v>13</v>
      </c>
      <c r="D25" s="32">
        <v>41.23</v>
      </c>
      <c r="E25" s="30">
        <v>8.2</v>
      </c>
      <c r="F25" s="33">
        <f>F15/B25+D25</f>
        <v>46.85851782363977</v>
      </c>
      <c r="G25" s="33">
        <f>G15/B25+D25</f>
        <v>45.92043151969981</v>
      </c>
      <c r="H25" s="33">
        <f>H15/B25+D25</f>
        <v>48.031125703564726</v>
      </c>
      <c r="I25" s="33">
        <f>I15/B25+D25</f>
        <v>49.672776735459664</v>
      </c>
      <c r="J25" s="33">
        <f>J15/B25+D25</f>
        <v>50.61086303939962</v>
      </c>
      <c r="K25" s="33">
        <f>K15/B25+D25</f>
        <v>48.734690431519695</v>
      </c>
      <c r="L25" s="33">
        <f>L15/B25+D25</f>
        <v>50.61086303939962</v>
      </c>
      <c r="M25" s="33">
        <f>M15/B25+D25</f>
        <v>51.54894934333959</v>
      </c>
      <c r="N25" s="33">
        <f>N15/B25+D25</f>
        <v>52.956078799249525</v>
      </c>
      <c r="O25" s="33">
        <f>O15/B25+D25</f>
        <v>53.42512195121951</v>
      </c>
      <c r="P25" s="33">
        <f>P15/B25+D25</f>
        <v>52.48703564727955</v>
      </c>
      <c r="Q25" s="33">
        <f>Q15/B25+D25</f>
        <v>48.26564727954972</v>
      </c>
    </row>
    <row r="26" spans="1:17" ht="14.25">
      <c r="A26" s="23" t="s">
        <v>68</v>
      </c>
      <c r="B26" s="28">
        <v>90.2</v>
      </c>
      <c r="C26" s="28">
        <v>11</v>
      </c>
      <c r="D26" s="29">
        <v>47.57</v>
      </c>
      <c r="E26" s="23">
        <v>8.2</v>
      </c>
      <c r="F26" s="18">
        <f>F15/B26+D26</f>
        <v>54.221884700665186</v>
      </c>
      <c r="G26" s="18">
        <f>G15/B26+D26</f>
        <v>53.11323725055432</v>
      </c>
      <c r="H26" s="18">
        <f>H15/B26+D26</f>
        <v>55.60769401330377</v>
      </c>
      <c r="I26" s="18">
        <f>I15/B26+D26</f>
        <v>57.54782705099778</v>
      </c>
      <c r="J26" s="18">
        <f>J15/B26+D26</f>
        <v>58.65647450110865</v>
      </c>
      <c r="K26" s="18">
        <f>K15/B26+D26</f>
        <v>56.439179600886916</v>
      </c>
      <c r="L26" s="18">
        <f>L15/B26+D26</f>
        <v>58.65647450110865</v>
      </c>
      <c r="M26" s="18">
        <f>M15/B26+D26</f>
        <v>59.76512195121951</v>
      </c>
      <c r="N26" s="18">
        <f>N15/B26+D26</f>
        <v>61.42809312638581</v>
      </c>
      <c r="O26" s="18">
        <f>O15/B26+D26</f>
        <v>61.98241685144124</v>
      </c>
      <c r="P26" s="18">
        <f>P15/B26+D26</f>
        <v>60.87376940133038</v>
      </c>
      <c r="Q26" s="18">
        <f>Q15/B26+D26</f>
        <v>55.884855875831484</v>
      </c>
    </row>
    <row r="27" spans="1:17" ht="14.25">
      <c r="A27" s="30" t="s">
        <v>69</v>
      </c>
      <c r="B27" s="31">
        <v>65.6</v>
      </c>
      <c r="C27" s="31">
        <v>8</v>
      </c>
      <c r="D27" s="32">
        <v>63.47</v>
      </c>
      <c r="E27" s="30">
        <v>8.2</v>
      </c>
      <c r="F27" s="33">
        <f>F15/B27+D27</f>
        <v>72.61634146341463</v>
      </c>
      <c r="G27" s="33">
        <f>G15/B27+D27</f>
        <v>71.0919512195122</v>
      </c>
      <c r="H27" s="33">
        <f>H15/B27+D27</f>
        <v>74.52182926829268</v>
      </c>
      <c r="I27" s="33">
        <f>I15/B27+D27</f>
        <v>77.18951219512195</v>
      </c>
      <c r="J27" s="33">
        <f>J15/B27+D27</f>
        <v>78.7139024390244</v>
      </c>
      <c r="K27" s="33">
        <f>K15/B27+D27</f>
        <v>75.6651219512195</v>
      </c>
      <c r="L27" s="33">
        <f>L15/B27+D27</f>
        <v>78.7139024390244</v>
      </c>
      <c r="M27" s="33">
        <f>M15/B27+D27</f>
        <v>80.23829268292683</v>
      </c>
      <c r="N27" s="33">
        <f>N15/B27+D27</f>
        <v>82.5248780487805</v>
      </c>
      <c r="O27" s="33">
        <f>O15/B27+D27</f>
        <v>83.2870731707317</v>
      </c>
      <c r="P27" s="33">
        <f>P15/B27+D27</f>
        <v>81.76268292682927</v>
      </c>
      <c r="Q27" s="33">
        <f>Q15/B27+D27</f>
        <v>74.9029268292683</v>
      </c>
    </row>
    <row r="28" spans="1:17" ht="14.25">
      <c r="A28" s="23" t="s">
        <v>70</v>
      </c>
      <c r="B28" s="28">
        <v>57.4</v>
      </c>
      <c r="C28" s="28">
        <v>7</v>
      </c>
      <c r="D28" s="29">
        <v>81.9</v>
      </c>
      <c r="E28" s="23">
        <v>8.2</v>
      </c>
      <c r="F28" s="18">
        <f>F15/B28+D28</f>
        <v>92.35296167247387</v>
      </c>
      <c r="G28" s="18">
        <f>G15/B28+D28</f>
        <v>90.61080139372822</v>
      </c>
      <c r="H28" s="18">
        <f>H15/B28+D28</f>
        <v>94.53066202090594</v>
      </c>
      <c r="I28" s="18">
        <f>I15/B28+D28</f>
        <v>97.57944250871081</v>
      </c>
      <c r="J28" s="18">
        <f>J15/B28+D28</f>
        <v>99.32160278745646</v>
      </c>
      <c r="K28" s="18">
        <f>K15/B28+D28</f>
        <v>95.83728222996517</v>
      </c>
      <c r="L28" s="18">
        <f>L15/B28+D28</f>
        <v>99.32160278745646</v>
      </c>
      <c r="M28" s="18">
        <f>M15/B28+D28</f>
        <v>101.0637630662021</v>
      </c>
      <c r="N28" s="18">
        <f>N15/B28+D28</f>
        <v>103.67700348432057</v>
      </c>
      <c r="O28" s="18">
        <f>O15/B28+D28</f>
        <v>104.54808362369339</v>
      </c>
      <c r="P28" s="18">
        <f>P15/B28+D28</f>
        <v>102.80592334494774</v>
      </c>
      <c r="Q28" s="18">
        <f>Q15/B28+D28</f>
        <v>94.96620209059233</v>
      </c>
    </row>
    <row r="29" spans="1:17" ht="14.25">
      <c r="A29" s="30" t="s">
        <v>71</v>
      </c>
      <c r="B29" s="31">
        <v>49.2</v>
      </c>
      <c r="C29" s="31">
        <v>6</v>
      </c>
      <c r="D29" s="32">
        <v>106.91</v>
      </c>
      <c r="E29" s="30">
        <v>8.2</v>
      </c>
      <c r="F29" s="33">
        <f>F15/B29+D29</f>
        <v>119.1051219512195</v>
      </c>
      <c r="G29" s="33">
        <f>G15/B29+D29</f>
        <v>117.07260162601625</v>
      </c>
      <c r="H29" s="33">
        <f>H15/B29+D29</f>
        <v>121.64577235772357</v>
      </c>
      <c r="I29" s="33">
        <f>I15/B29+D29</f>
        <v>125.20268292682927</v>
      </c>
      <c r="J29" s="33">
        <f>J15/B29+D29</f>
        <v>127.23520325203252</v>
      </c>
      <c r="K29" s="33">
        <f>K15/B29+D29</f>
        <v>123.170162601626</v>
      </c>
      <c r="L29" s="33">
        <f>L15/B29+D29</f>
        <v>127.23520325203252</v>
      </c>
      <c r="M29" s="33">
        <f>M15/B29+D29</f>
        <v>129.26772357723576</v>
      </c>
      <c r="N29" s="33">
        <f>N15/B29+D29</f>
        <v>132.31650406504065</v>
      </c>
      <c r="O29" s="33">
        <f>O15/B29+D29</f>
        <v>133.33276422764226</v>
      </c>
      <c r="P29" s="33">
        <f>P15/B29+D29</f>
        <v>131.30024390243904</v>
      </c>
      <c r="Q29" s="33">
        <f>Q15/B29+D29</f>
        <v>122.15390243902439</v>
      </c>
    </row>
    <row r="30" spans="1:17" ht="14.25">
      <c r="A30" s="23" t="s">
        <v>72</v>
      </c>
      <c r="B30" s="28">
        <v>41</v>
      </c>
      <c r="C30" s="28">
        <v>5</v>
      </c>
      <c r="D30" s="29">
        <v>134.73</v>
      </c>
      <c r="E30" s="23">
        <v>8.2</v>
      </c>
      <c r="F30" s="18">
        <f>F15/B30+D30</f>
        <v>149.3641463414634</v>
      </c>
      <c r="G30" s="18">
        <f>G15/B30+D30</f>
        <v>146.9251219512195</v>
      </c>
      <c r="H30" s="18">
        <f>H15/B30+D30</f>
        <v>152.4129268292683</v>
      </c>
      <c r="I30" s="18">
        <f>I15/B30+D30</f>
        <v>156.68121951219513</v>
      </c>
      <c r="J30" s="18">
        <f>J15/B30+D30</f>
        <v>159.12024390243903</v>
      </c>
      <c r="K30" s="18">
        <f>K15/B30+D30</f>
        <v>154.2421951219512</v>
      </c>
      <c r="L30" s="18">
        <f>L15/B30+D30</f>
        <v>159.12024390243903</v>
      </c>
      <c r="M30" s="18">
        <f>M15/B30+D30</f>
        <v>161.55926829268293</v>
      </c>
      <c r="N30" s="18">
        <f>N15/B30+D30</f>
        <v>165.21780487804878</v>
      </c>
      <c r="O30" s="18">
        <f>O15/B30+D30</f>
        <v>166.43731707317073</v>
      </c>
      <c r="P30" s="18">
        <f>P15/B30+D30</f>
        <v>163.99829268292683</v>
      </c>
      <c r="Q30" s="18">
        <f>Q15/B30+D30</f>
        <v>153.02268292682925</v>
      </c>
    </row>
    <row r="31" spans="1:17" ht="14.25">
      <c r="A31" s="30" t="s">
        <v>73</v>
      </c>
      <c r="B31" s="31">
        <v>32.8</v>
      </c>
      <c r="C31" s="31">
        <v>4</v>
      </c>
      <c r="D31" s="32">
        <v>168.68</v>
      </c>
      <c r="E31" s="30">
        <v>8.2</v>
      </c>
      <c r="F31" s="33">
        <f>F15/B31+D31</f>
        <v>186.97268292682926</v>
      </c>
      <c r="G31" s="33">
        <f>G15/B31+D31</f>
        <v>183.9239024390244</v>
      </c>
      <c r="H31" s="33">
        <f>H15/B31+D31</f>
        <v>190.78365853658536</v>
      </c>
      <c r="I31" s="33">
        <f>I15/B31+D31</f>
        <v>196.1190243902439</v>
      </c>
      <c r="J31" s="33">
        <f>J15/B31+D31</f>
        <v>199.1678048780488</v>
      </c>
      <c r="K31" s="33">
        <f>K15/B31+D31</f>
        <v>193.07024390243902</v>
      </c>
      <c r="L31" s="33">
        <f>L15/B31+D31</f>
        <v>199.1678048780488</v>
      </c>
      <c r="M31" s="33">
        <f>M15/B31+D31</f>
        <v>202.21658536585366</v>
      </c>
      <c r="N31" s="33">
        <f>N15/B31+D31</f>
        <v>206.789756097561</v>
      </c>
      <c r="O31" s="33">
        <f>O15/B31+D31</f>
        <v>208.3141463414634</v>
      </c>
      <c r="P31" s="33">
        <f>P15/B31+D31</f>
        <v>205.26536585365855</v>
      </c>
      <c r="Q31" s="33">
        <f>Q15/B31+D31</f>
        <v>191.5458536585366</v>
      </c>
    </row>
    <row r="32" spans="1:17" ht="14.25">
      <c r="A32" s="23" t="s">
        <v>74</v>
      </c>
      <c r="B32" s="28">
        <v>24.6</v>
      </c>
      <c r="C32" s="28">
        <v>3</v>
      </c>
      <c r="D32" s="29">
        <v>201.22</v>
      </c>
      <c r="E32" s="23">
        <v>8.2</v>
      </c>
      <c r="F32" s="18">
        <f>F15/B32+D32</f>
        <v>225.61024390243904</v>
      </c>
      <c r="G32" s="18">
        <f>G15/B32+D32</f>
        <v>221.5452032520325</v>
      </c>
      <c r="H32" s="18">
        <f>H15/B32+D32</f>
        <v>230.69154471544715</v>
      </c>
      <c r="I32" s="18">
        <f>I15/B32+D32</f>
        <v>237.80536585365854</v>
      </c>
      <c r="J32" s="18">
        <f>J15/B32+D32</f>
        <v>241.87040650406504</v>
      </c>
      <c r="K32" s="18">
        <f>K15/B32+D32</f>
        <v>233.74032520325204</v>
      </c>
      <c r="L32" s="18">
        <f>L15/B32+D32</f>
        <v>241.87040650406504</v>
      </c>
      <c r="M32" s="18">
        <f>M15/B32+D32</f>
        <v>245.93544715447155</v>
      </c>
      <c r="N32" s="18">
        <f>N15/B32+D32</f>
        <v>252.0330081300813</v>
      </c>
      <c r="O32" s="18">
        <f>O15/B32+D32</f>
        <v>254.06552845528455</v>
      </c>
      <c r="P32" s="18">
        <f>P15/B32+D32</f>
        <v>250.00048780487805</v>
      </c>
      <c r="Q32" s="18">
        <f>Q15/B32+D32</f>
        <v>231.70780487804876</v>
      </c>
    </row>
    <row r="33" spans="1:17" ht="14.25">
      <c r="A33" s="30" t="s">
        <v>75</v>
      </c>
      <c r="B33" s="31">
        <v>16.4</v>
      </c>
      <c r="C33" s="31">
        <v>2</v>
      </c>
      <c r="D33" s="32">
        <v>233.19</v>
      </c>
      <c r="E33" s="30">
        <v>8.2</v>
      </c>
      <c r="F33" s="33">
        <f>F15/B33+D33</f>
        <v>269.7753658536585</v>
      </c>
      <c r="G33" s="33">
        <f>G15/B33+D33</f>
        <v>263.6778048780488</v>
      </c>
      <c r="H33" s="33">
        <f>H15/B33+D33</f>
        <v>277.3973170731707</v>
      </c>
      <c r="I33" s="33">
        <f>I15/B33+D33</f>
        <v>288.0680487804878</v>
      </c>
      <c r="J33" s="33">
        <f>J15/B33+D33</f>
        <v>294.1656097560976</v>
      </c>
      <c r="K33" s="33">
        <f>K15/B33+D33</f>
        <v>281.9704878048781</v>
      </c>
      <c r="L33" s="33">
        <f>L15/B33+D33</f>
        <v>294.1656097560976</v>
      </c>
      <c r="M33" s="33">
        <f>M15/B33+D33</f>
        <v>300.2631707317073</v>
      </c>
      <c r="N33" s="33">
        <f>N15/B33+D33</f>
        <v>309.409512195122</v>
      </c>
      <c r="O33" s="33">
        <f>O15/B33+D33</f>
        <v>312.45829268292687</v>
      </c>
      <c r="P33" s="33">
        <f>P15/B33+D33</f>
        <v>306.3607317073171</v>
      </c>
      <c r="Q33" s="33">
        <f>Q15/B33+D33</f>
        <v>278.9217073170732</v>
      </c>
    </row>
    <row r="34" spans="1:17" ht="14.25">
      <c r="A34" s="54" t="s">
        <v>76</v>
      </c>
      <c r="B34" s="51" t="s">
        <v>48</v>
      </c>
      <c r="C34" s="54" t="s">
        <v>49</v>
      </c>
      <c r="D34" s="58" t="s">
        <v>77</v>
      </c>
      <c r="E34" s="59"/>
      <c r="F34" s="69"/>
      <c r="G34" s="69"/>
      <c r="H34" s="69"/>
      <c r="I34" s="69"/>
      <c r="J34" s="69"/>
      <c r="K34" s="69"/>
      <c r="L34" s="69"/>
      <c r="M34" s="69"/>
      <c r="N34" s="69"/>
      <c r="O34" s="69"/>
      <c r="P34" s="69"/>
      <c r="Q34" s="69"/>
    </row>
    <row r="35" spans="1:17" ht="14.25">
      <c r="A35" s="54"/>
      <c r="B35" s="52"/>
      <c r="C35" s="54"/>
      <c r="D35" s="58"/>
      <c r="E35" s="59"/>
      <c r="F35" s="69"/>
      <c r="G35" s="69"/>
      <c r="H35" s="69"/>
      <c r="I35" s="69"/>
      <c r="J35" s="69"/>
      <c r="K35" s="69"/>
      <c r="L35" s="69"/>
      <c r="M35" s="69"/>
      <c r="N35" s="69"/>
      <c r="O35" s="69"/>
      <c r="P35" s="69"/>
      <c r="Q35" s="69"/>
    </row>
    <row r="36" spans="1:17" ht="14.25">
      <c r="A36" s="54"/>
      <c r="B36" s="52"/>
      <c r="C36" s="54"/>
      <c r="D36" s="58"/>
      <c r="E36" s="59"/>
      <c r="F36" s="69"/>
      <c r="G36" s="69"/>
      <c r="H36" s="69"/>
      <c r="I36" s="69"/>
      <c r="J36" s="69"/>
      <c r="K36" s="69"/>
      <c r="L36" s="69"/>
      <c r="M36" s="69"/>
      <c r="N36" s="69"/>
      <c r="O36" s="69"/>
      <c r="P36" s="69"/>
      <c r="Q36" s="69"/>
    </row>
    <row r="37" spans="1:17" ht="14.25">
      <c r="A37" s="54"/>
      <c r="B37" s="53"/>
      <c r="C37" s="54"/>
      <c r="D37" s="58"/>
      <c r="E37" s="59"/>
      <c r="F37" s="69"/>
      <c r="G37" s="69"/>
      <c r="H37" s="69"/>
      <c r="I37" s="69"/>
      <c r="J37" s="69"/>
      <c r="K37" s="69"/>
      <c r="L37" s="69"/>
      <c r="M37" s="69"/>
      <c r="N37" s="69"/>
      <c r="O37" s="69"/>
      <c r="P37" s="69"/>
      <c r="Q37" s="69"/>
    </row>
    <row r="38" spans="1:17" ht="14.25">
      <c r="A38" s="23" t="s">
        <v>78</v>
      </c>
      <c r="B38" s="28">
        <v>164</v>
      </c>
      <c r="C38" s="28">
        <f>B38/8.2</f>
        <v>20</v>
      </c>
      <c r="D38" s="29" t="s">
        <v>79</v>
      </c>
      <c r="E38" s="36"/>
      <c r="F38" s="23"/>
      <c r="G38" s="23"/>
      <c r="H38" s="23"/>
      <c r="I38" s="23"/>
      <c r="J38" s="23"/>
      <c r="K38" s="23"/>
      <c r="L38" s="23"/>
      <c r="M38" s="23"/>
      <c r="N38" s="23"/>
      <c r="O38" s="23"/>
      <c r="P38" s="23"/>
      <c r="Q38" s="23"/>
    </row>
    <row r="39" spans="1:17" ht="14.25">
      <c r="A39" s="30" t="s">
        <v>80</v>
      </c>
      <c r="B39" s="31">
        <v>123</v>
      </c>
      <c r="C39" s="31">
        <f>B39/8.2</f>
        <v>15.000000000000002</v>
      </c>
      <c r="D39" s="32" t="s">
        <v>79</v>
      </c>
      <c r="E39" s="37"/>
      <c r="F39" s="30"/>
      <c r="G39" s="30"/>
      <c r="H39" s="30"/>
      <c r="I39" s="30"/>
      <c r="J39" s="30"/>
      <c r="K39" s="30"/>
      <c r="L39" s="30"/>
      <c r="M39" s="30"/>
      <c r="N39" s="30"/>
      <c r="O39" s="30"/>
      <c r="P39" s="30"/>
      <c r="Q39" s="30"/>
    </row>
    <row r="40" spans="1:17" ht="14.25">
      <c r="A40" s="23" t="s">
        <v>81</v>
      </c>
      <c r="B40" s="28">
        <v>98.4</v>
      </c>
      <c r="C40" s="28">
        <f>B40/8.2</f>
        <v>12.000000000000002</v>
      </c>
      <c r="D40" s="29" t="s">
        <v>79</v>
      </c>
      <c r="E40" s="36"/>
      <c r="F40" s="23"/>
      <c r="G40" s="23"/>
      <c r="H40" s="23"/>
      <c r="I40" s="23"/>
      <c r="J40" s="23"/>
      <c r="K40" s="23"/>
      <c r="L40" s="23"/>
      <c r="M40" s="23"/>
      <c r="N40" s="23"/>
      <c r="O40" s="23"/>
      <c r="P40" s="23"/>
      <c r="Q40" s="23"/>
    </row>
    <row r="41" spans="1:17" ht="14.25">
      <c r="A41" s="30" t="s">
        <v>82</v>
      </c>
      <c r="B41" s="31">
        <v>65.6</v>
      </c>
      <c r="C41" s="31">
        <f>B41/8.2</f>
        <v>8</v>
      </c>
      <c r="D41" s="32" t="s">
        <v>79</v>
      </c>
      <c r="E41" s="37"/>
      <c r="F41" s="30"/>
      <c r="G41" s="30"/>
      <c r="H41" s="30"/>
      <c r="I41" s="30"/>
      <c r="J41" s="30"/>
      <c r="K41" s="30"/>
      <c r="L41" s="30"/>
      <c r="M41" s="30"/>
      <c r="N41" s="30"/>
      <c r="O41" s="30"/>
      <c r="P41" s="30"/>
      <c r="Q41" s="30"/>
    </row>
    <row r="42" spans="1:17" ht="14.25">
      <c r="A42" s="23" t="s">
        <v>83</v>
      </c>
      <c r="B42" s="28">
        <v>48</v>
      </c>
      <c r="C42" s="28">
        <f aca="true" t="shared" si="0" ref="C42:C47">B42/8</f>
        <v>6</v>
      </c>
      <c r="D42" s="29">
        <v>120.39</v>
      </c>
      <c r="E42" s="36">
        <v>8</v>
      </c>
      <c r="F42" s="18">
        <f>F15/B42+D42</f>
        <v>132.89</v>
      </c>
      <c r="G42" s="18">
        <f>G15/B42+D42</f>
        <v>130.80666666666667</v>
      </c>
      <c r="H42" s="18">
        <f>H15/B42+D42</f>
        <v>135.49416666666667</v>
      </c>
      <c r="I42" s="18">
        <f>I15/B42+D42</f>
        <v>139.14</v>
      </c>
      <c r="J42" s="18">
        <f>J15/B42+D42</f>
        <v>141.22333333333333</v>
      </c>
      <c r="K42" s="18">
        <f>K15/B42+D42</f>
        <v>137.05666666666667</v>
      </c>
      <c r="L42" s="18">
        <f>L15/B42+D42</f>
        <v>141.22333333333333</v>
      </c>
      <c r="M42" s="18">
        <f>M15/B42+D42</f>
        <v>143.30666666666667</v>
      </c>
      <c r="N42" s="18">
        <f>N15/B42+D42</f>
        <v>146.43166666666667</v>
      </c>
      <c r="O42" s="18">
        <f>O15/B42+D42</f>
        <v>147.47333333333333</v>
      </c>
      <c r="P42" s="18">
        <f>P15/B42+D42</f>
        <v>145.39</v>
      </c>
      <c r="Q42" s="18">
        <f>Q15/B42+D42</f>
        <v>136.015</v>
      </c>
    </row>
    <row r="43" spans="1:17" ht="14.25">
      <c r="A43" s="30" t="s">
        <v>84</v>
      </c>
      <c r="B43" s="31">
        <v>40</v>
      </c>
      <c r="C43" s="31">
        <f t="shared" si="0"/>
        <v>5</v>
      </c>
      <c r="D43" s="32">
        <v>151.1</v>
      </c>
      <c r="E43" s="37">
        <v>8</v>
      </c>
      <c r="F43" s="33">
        <f>F15/B43+D43</f>
        <v>166.1</v>
      </c>
      <c r="G43" s="33">
        <f>G15/B43+D43</f>
        <v>163.6</v>
      </c>
      <c r="H43" s="33">
        <f>H15/B43+D43</f>
        <v>169.225</v>
      </c>
      <c r="I43" s="33">
        <f>I15/B43+D43</f>
        <v>173.6</v>
      </c>
      <c r="J43" s="33">
        <f>J15/B43+D43</f>
        <v>176.1</v>
      </c>
      <c r="K43" s="33">
        <f>K15/B43+D43</f>
        <v>171.1</v>
      </c>
      <c r="L43" s="33">
        <f>L15/B43+D43</f>
        <v>176.1</v>
      </c>
      <c r="M43" s="33">
        <f>M15/B43+D43</f>
        <v>178.6</v>
      </c>
      <c r="N43" s="33">
        <f>N15/B43+D43</f>
        <v>182.35</v>
      </c>
      <c r="O43" s="33">
        <f>O15/B43+D43</f>
        <v>183.6</v>
      </c>
      <c r="P43" s="33">
        <f>P15/B43+D43</f>
        <v>181.1</v>
      </c>
      <c r="Q43" s="33">
        <f>Q15/B43+D43</f>
        <v>169.85</v>
      </c>
    </row>
    <row r="44" spans="1:17" ht="14.25">
      <c r="A44" s="23" t="s">
        <v>85</v>
      </c>
      <c r="B44" s="28">
        <v>32</v>
      </c>
      <c r="C44" s="28">
        <f t="shared" si="0"/>
        <v>4</v>
      </c>
      <c r="D44" s="29">
        <v>178.57</v>
      </c>
      <c r="E44" s="36">
        <v>8</v>
      </c>
      <c r="F44" s="18">
        <f>F15/B44+D44</f>
        <v>197.32</v>
      </c>
      <c r="G44" s="18">
        <f>G15/B44+D44</f>
        <v>194.195</v>
      </c>
      <c r="H44" s="18">
        <f>H15/B44+D44</f>
        <v>201.22625</v>
      </c>
      <c r="I44" s="18">
        <f>I15/B44+D44</f>
        <v>206.695</v>
      </c>
      <c r="J44" s="18">
        <f>J15/B44+D44</f>
        <v>209.82</v>
      </c>
      <c r="K44" s="18">
        <f>K15/B44+D44</f>
        <v>203.57</v>
      </c>
      <c r="L44" s="18">
        <f>L15/B44+D44</f>
        <v>209.82</v>
      </c>
      <c r="M44" s="18">
        <f>M15/B44+D44</f>
        <v>212.945</v>
      </c>
      <c r="N44" s="18">
        <f>N15/B44+D44</f>
        <v>217.6325</v>
      </c>
      <c r="O44" s="18">
        <f>O15/B44+D44</f>
        <v>219.195</v>
      </c>
      <c r="P44" s="18">
        <f>P15/B44+D44</f>
        <v>216.07</v>
      </c>
      <c r="Q44" s="18">
        <f>Q15/B44+D44</f>
        <v>202.0075</v>
      </c>
    </row>
    <row r="45" spans="1:17" ht="14.25">
      <c r="A45" s="30" t="s">
        <v>86</v>
      </c>
      <c r="B45" s="31">
        <v>24</v>
      </c>
      <c r="C45" s="31">
        <f t="shared" si="0"/>
        <v>3</v>
      </c>
      <c r="D45" s="32">
        <v>207.42</v>
      </c>
      <c r="E45" s="37">
        <v>8</v>
      </c>
      <c r="F45" s="33">
        <f>F15/B45+D45</f>
        <v>232.42</v>
      </c>
      <c r="G45" s="33">
        <f>G15/B45+D45</f>
        <v>228.25333333333333</v>
      </c>
      <c r="H45" s="33">
        <f>H15/B45+D45</f>
        <v>237.62833333333333</v>
      </c>
      <c r="I45" s="33">
        <f>I15/B45+D45</f>
        <v>244.92</v>
      </c>
      <c r="J45" s="33">
        <f>J15/B45+D45</f>
        <v>249.08666666666664</v>
      </c>
      <c r="K45" s="33">
        <f>K15/B45+D45</f>
        <v>240.75333333333333</v>
      </c>
      <c r="L45" s="33">
        <f>L15/B45+D45</f>
        <v>249.08666666666664</v>
      </c>
      <c r="M45" s="33">
        <f>M15/B45+D45</f>
        <v>253.25333333333333</v>
      </c>
      <c r="N45" s="33">
        <f>N15/B45+D45</f>
        <v>259.50333333333333</v>
      </c>
      <c r="O45" s="33">
        <f>O15/B45+D45</f>
        <v>261.58666666666664</v>
      </c>
      <c r="P45" s="33">
        <f>P15/B45+D45</f>
        <v>257.41999999999996</v>
      </c>
      <c r="Q45" s="33">
        <f>Q15/B45+D45</f>
        <v>238.67</v>
      </c>
    </row>
    <row r="46" spans="1:17" ht="14.25">
      <c r="A46" s="23" t="s">
        <v>87</v>
      </c>
      <c r="B46" s="28">
        <v>24</v>
      </c>
      <c r="C46" s="28">
        <f t="shared" si="0"/>
        <v>3</v>
      </c>
      <c r="D46" s="29">
        <v>241.32</v>
      </c>
      <c r="E46" s="36">
        <v>8</v>
      </c>
      <c r="F46" s="18">
        <f>F15/B46+D46</f>
        <v>266.32</v>
      </c>
      <c r="G46" s="18">
        <f>G15/B46+D46</f>
        <v>262.1533333333333</v>
      </c>
      <c r="H46" s="18">
        <f>H15/B46+D46</f>
        <v>271.5283333333333</v>
      </c>
      <c r="I46" s="18">
        <f>I15/B46+D46</f>
        <v>278.82</v>
      </c>
      <c r="J46" s="18">
        <f>J15/B46+D46</f>
        <v>282.9866666666667</v>
      </c>
      <c r="K46" s="18">
        <f>K15/B46+D46</f>
        <v>274.6533333333333</v>
      </c>
      <c r="L46" s="18">
        <f>L15/B46+D46</f>
        <v>282.9866666666667</v>
      </c>
      <c r="M46" s="18">
        <f>M15/B46+D46</f>
        <v>287.1533333333333</v>
      </c>
      <c r="N46" s="18">
        <f>N15/B46+D46</f>
        <v>293.4033333333333</v>
      </c>
      <c r="O46" s="18">
        <f>O15/B46+D46</f>
        <v>295.4866666666667</v>
      </c>
      <c r="P46" s="18">
        <f>P15/B46+D46</f>
        <v>291.32</v>
      </c>
      <c r="Q46" s="18">
        <f>Q15/B46+D46</f>
        <v>272.57</v>
      </c>
    </row>
    <row r="47" spans="1:17" ht="14.25">
      <c r="A47" s="30" t="s">
        <v>88</v>
      </c>
      <c r="B47" s="31">
        <v>16</v>
      </c>
      <c r="C47" s="31">
        <f t="shared" si="0"/>
        <v>2</v>
      </c>
      <c r="D47" s="32">
        <v>281.29</v>
      </c>
      <c r="E47" s="37">
        <v>8</v>
      </c>
      <c r="F47" s="33">
        <f>F15/B47+D47</f>
        <v>318.79</v>
      </c>
      <c r="G47" s="33">
        <f>G15/B47+D47</f>
        <v>312.54</v>
      </c>
      <c r="H47" s="33">
        <f>H15/B47+D47</f>
        <v>326.6025</v>
      </c>
      <c r="I47" s="33">
        <f>I15/B47+D47</f>
        <v>337.54</v>
      </c>
      <c r="J47" s="33">
        <f>J15/B47+D47</f>
        <v>343.79</v>
      </c>
      <c r="K47" s="33">
        <f>K15/B47+D47</f>
        <v>331.29</v>
      </c>
      <c r="L47" s="33">
        <f>L15/B47+D47</f>
        <v>343.79</v>
      </c>
      <c r="M47" s="33">
        <f>M15/B47+D47</f>
        <v>350.04</v>
      </c>
      <c r="N47" s="33">
        <f>N15/B47+D47</f>
        <v>359.415</v>
      </c>
      <c r="O47" s="33">
        <f>O15/B47+D47</f>
        <v>362.54</v>
      </c>
      <c r="P47" s="33">
        <f>P15/B47+D47</f>
        <v>356.29</v>
      </c>
      <c r="Q47" s="33">
        <f>Q15/B47+D47</f>
        <v>328.165</v>
      </c>
    </row>
    <row r="48" spans="1:17" ht="14.25">
      <c r="A48" s="54" t="s">
        <v>76</v>
      </c>
      <c r="B48" s="51" t="s">
        <v>48</v>
      </c>
      <c r="C48" s="54" t="s">
        <v>49</v>
      </c>
      <c r="D48" s="58" t="s">
        <v>89</v>
      </c>
      <c r="E48" s="59"/>
      <c r="F48" s="69"/>
      <c r="G48" s="69"/>
      <c r="H48" s="69"/>
      <c r="I48" s="69"/>
      <c r="J48" s="69"/>
      <c r="K48" s="69"/>
      <c r="L48" s="69"/>
      <c r="M48" s="69"/>
      <c r="N48" s="69"/>
      <c r="O48" s="69"/>
      <c r="P48" s="69"/>
      <c r="Q48" s="69"/>
    </row>
    <row r="49" spans="1:17" ht="14.25">
      <c r="A49" s="54"/>
      <c r="B49" s="52"/>
      <c r="C49" s="54"/>
      <c r="D49" s="58"/>
      <c r="E49" s="59"/>
      <c r="F49" s="69"/>
      <c r="G49" s="69"/>
      <c r="H49" s="69"/>
      <c r="I49" s="69"/>
      <c r="J49" s="69"/>
      <c r="K49" s="69"/>
      <c r="L49" s="69"/>
      <c r="M49" s="69"/>
      <c r="N49" s="69"/>
      <c r="O49" s="69"/>
      <c r="P49" s="69"/>
      <c r="Q49" s="69"/>
    </row>
    <row r="50" spans="1:17" ht="14.25">
      <c r="A50" s="54"/>
      <c r="B50" s="52"/>
      <c r="C50" s="54"/>
      <c r="D50" s="58"/>
      <c r="E50" s="59"/>
      <c r="F50" s="69"/>
      <c r="G50" s="69"/>
      <c r="H50" s="69"/>
      <c r="I50" s="69"/>
      <c r="J50" s="69"/>
      <c r="K50" s="69"/>
      <c r="L50" s="69"/>
      <c r="M50" s="69"/>
      <c r="N50" s="69"/>
      <c r="O50" s="69"/>
      <c r="P50" s="69"/>
      <c r="Q50" s="69"/>
    </row>
    <row r="51" spans="1:17" ht="14.25">
      <c r="A51" s="54"/>
      <c r="B51" s="53"/>
      <c r="C51" s="54"/>
      <c r="D51" s="58"/>
      <c r="E51" s="59"/>
      <c r="F51" s="69"/>
      <c r="G51" s="69"/>
      <c r="H51" s="69"/>
      <c r="I51" s="69"/>
      <c r="J51" s="69"/>
      <c r="K51" s="69"/>
      <c r="L51" s="69"/>
      <c r="M51" s="69"/>
      <c r="N51" s="69"/>
      <c r="O51" s="69"/>
      <c r="P51" s="69"/>
      <c r="Q51" s="69"/>
    </row>
    <row r="52" spans="1:17" ht="14.25">
      <c r="A52" s="23" t="s">
        <v>78</v>
      </c>
      <c r="B52" s="28">
        <v>164</v>
      </c>
      <c r="C52" s="28">
        <f>B52/8.2</f>
        <v>20</v>
      </c>
      <c r="D52" s="29">
        <v>32.74</v>
      </c>
      <c r="E52" s="36">
        <v>8.2</v>
      </c>
      <c r="F52" s="18">
        <f>F15/B52+D52</f>
        <v>36.398536585365854</v>
      </c>
      <c r="G52" s="18">
        <f>G15/B52+D52</f>
        <v>35.78878048780488</v>
      </c>
      <c r="H52" s="18">
        <f>H15/B52+D52</f>
        <v>37.160731707317076</v>
      </c>
      <c r="I52" s="18">
        <f>I15/B52+D52</f>
        <v>38.22780487804879</v>
      </c>
      <c r="J52" s="18">
        <f>J15/B52+D52</f>
        <v>38.83756097560976</v>
      </c>
      <c r="K52" s="18">
        <f>K15/B52+D52</f>
        <v>37.618048780487804</v>
      </c>
      <c r="L52" s="18">
        <f>L15/B52+D52</f>
        <v>38.83756097560976</v>
      </c>
      <c r="M52" s="18">
        <f>M15/B52+D52</f>
        <v>39.44731707317074</v>
      </c>
      <c r="N52" s="18">
        <f>N15/B52+D52</f>
        <v>40.3619512195122</v>
      </c>
      <c r="O52" s="18">
        <f>O15/B52+D52</f>
        <v>40.66682926829269</v>
      </c>
      <c r="P52" s="18">
        <f>P15/B52+D52</f>
        <v>40.05707317073171</v>
      </c>
      <c r="Q52" s="18">
        <f>Q15/B52+D52</f>
        <v>37.31317073170732</v>
      </c>
    </row>
    <row r="53" spans="1:17" ht="14.25">
      <c r="A53" s="30" t="s">
        <v>80</v>
      </c>
      <c r="B53" s="31">
        <v>123</v>
      </c>
      <c r="C53" s="31">
        <f>B53/8.2</f>
        <v>15.000000000000002</v>
      </c>
      <c r="D53" s="32">
        <v>44.57</v>
      </c>
      <c r="E53" s="37">
        <v>8.2</v>
      </c>
      <c r="F53" s="33">
        <f>F15/B53+D53</f>
        <v>49.4480487804878</v>
      </c>
      <c r="G53" s="33">
        <f>G15/B53+D53</f>
        <v>48.6350406504065</v>
      </c>
      <c r="H53" s="33">
        <f>H15/B53+D53</f>
        <v>50.464308943089435</v>
      </c>
      <c r="I53" s="33">
        <f>I15/B53+D53</f>
        <v>51.88707317073171</v>
      </c>
      <c r="J53" s="33">
        <f>J15/B53+D53</f>
        <v>52.70008130081301</v>
      </c>
      <c r="K53" s="33">
        <f>K15/B53+D53</f>
        <v>51.07406504065041</v>
      </c>
      <c r="L53" s="33">
        <f>L15/B53+D53</f>
        <v>52.70008130081301</v>
      </c>
      <c r="M53" s="33">
        <f>M15/B53+D53</f>
        <v>53.51308943089431</v>
      </c>
      <c r="N53" s="33">
        <f>N15/B53+D53</f>
        <v>54.73260162601626</v>
      </c>
      <c r="O53" s="33">
        <f>O15/B53+D53</f>
        <v>55.13910569105691</v>
      </c>
      <c r="P53" s="33">
        <f>P15/B53+D53</f>
        <v>54.32609756097561</v>
      </c>
      <c r="Q53" s="33">
        <f>Q15/B53+D53</f>
        <v>50.66756097560976</v>
      </c>
    </row>
    <row r="54" spans="1:17" ht="14.25">
      <c r="A54" s="23" t="s">
        <v>81</v>
      </c>
      <c r="B54" s="28">
        <v>98.4</v>
      </c>
      <c r="C54" s="28">
        <f>B54/8.2</f>
        <v>12.000000000000002</v>
      </c>
      <c r="D54" s="29">
        <v>58.97</v>
      </c>
      <c r="E54" s="36">
        <v>8.2</v>
      </c>
      <c r="F54" s="18">
        <f>F15/B54+D54</f>
        <v>65.06756097560975</v>
      </c>
      <c r="G54" s="18">
        <f>G15/B54+D54</f>
        <v>64.05130081300813</v>
      </c>
      <c r="H54" s="18">
        <f>H15/B54+D54</f>
        <v>66.3378861788618</v>
      </c>
      <c r="I54" s="18">
        <f>I15/B54+D54</f>
        <v>68.11634146341463</v>
      </c>
      <c r="J54" s="18">
        <f>J15/B54+D54</f>
        <v>69.13260162601625</v>
      </c>
      <c r="K54" s="18">
        <f>K15/B54+D54</f>
        <v>67.100081300813</v>
      </c>
      <c r="L54" s="18">
        <f>L15/B54+D54</f>
        <v>69.13260162601625</v>
      </c>
      <c r="M54" s="18">
        <f>M15/B54+D54</f>
        <v>70.14886178861788</v>
      </c>
      <c r="N54" s="18">
        <f>N15/B54+D54</f>
        <v>71.67325203252032</v>
      </c>
      <c r="O54" s="18">
        <f>O15/B54+D54</f>
        <v>72.18138211382114</v>
      </c>
      <c r="P54" s="18">
        <f>P15/B54+D54</f>
        <v>71.1651219512195</v>
      </c>
      <c r="Q54" s="18">
        <f>Q15/B54+D54</f>
        <v>66.5919512195122</v>
      </c>
    </row>
    <row r="55" spans="1:17" ht="14.25">
      <c r="A55" s="30" t="s">
        <v>82</v>
      </c>
      <c r="B55" s="31">
        <v>65.6</v>
      </c>
      <c r="C55" s="31">
        <f>B55/8.2</f>
        <v>8</v>
      </c>
      <c r="D55" s="32">
        <v>81.22</v>
      </c>
      <c r="E55" s="37">
        <v>8.2</v>
      </c>
      <c r="F55" s="33">
        <f>F15/B55+D55</f>
        <v>90.36634146341463</v>
      </c>
      <c r="G55" s="33">
        <f>G15/B55+D55</f>
        <v>88.8419512195122</v>
      </c>
      <c r="H55" s="33">
        <f>H15/B55+D55</f>
        <v>92.27182926829268</v>
      </c>
      <c r="I55" s="33">
        <f>I15/B55+D55</f>
        <v>94.93951219512195</v>
      </c>
      <c r="J55" s="33">
        <f>J15/B55+D55</f>
        <v>96.4639024390244</v>
      </c>
      <c r="K55" s="33">
        <f>K15/B55+D55</f>
        <v>93.4151219512195</v>
      </c>
      <c r="L55" s="33">
        <f>L15/B55+D55</f>
        <v>96.4639024390244</v>
      </c>
      <c r="M55" s="33">
        <f>M15/B55+D55</f>
        <v>97.98829268292683</v>
      </c>
      <c r="N55" s="33">
        <f>N15/B55+D55</f>
        <v>100.2748780487805</v>
      </c>
      <c r="O55" s="33">
        <f>O15/B55+D55</f>
        <v>101.0370731707317</v>
      </c>
      <c r="P55" s="33">
        <f>P15/B55+D55</f>
        <v>99.51268292682927</v>
      </c>
      <c r="Q55" s="33">
        <f>Q15/B55+D55</f>
        <v>92.6529268292683</v>
      </c>
    </row>
    <row r="56" spans="1:17" ht="14.25">
      <c r="A56" s="23" t="s">
        <v>83</v>
      </c>
      <c r="B56" s="28">
        <v>48</v>
      </c>
      <c r="C56" s="28">
        <f aca="true" t="shared" si="1" ref="C56:C61">B56/8</f>
        <v>6</v>
      </c>
      <c r="D56" s="29">
        <v>130.48</v>
      </c>
      <c r="E56" s="36">
        <v>8</v>
      </c>
      <c r="F56" s="18">
        <f>F15/B56+D56</f>
        <v>142.98</v>
      </c>
      <c r="G56" s="18">
        <f>G15/B56+D56</f>
        <v>140.89666666666665</v>
      </c>
      <c r="H56" s="18">
        <f>H15/B56+D56</f>
        <v>145.58416666666665</v>
      </c>
      <c r="I56" s="18">
        <f>I15/B56+D56</f>
        <v>149.23</v>
      </c>
      <c r="J56" s="18">
        <f>J15/B56+D56</f>
        <v>151.31333333333333</v>
      </c>
      <c r="K56" s="18">
        <f>K15/B56+D56</f>
        <v>147.14666666666665</v>
      </c>
      <c r="L56" s="18">
        <f>L15/B56+D56</f>
        <v>151.31333333333333</v>
      </c>
      <c r="M56" s="18">
        <f>M15/B56+D56</f>
        <v>153.39666666666665</v>
      </c>
      <c r="N56" s="18">
        <f>N15/B56+D56</f>
        <v>156.52166666666665</v>
      </c>
      <c r="O56" s="18">
        <f>O15/B56+D56</f>
        <v>157.56333333333333</v>
      </c>
      <c r="P56" s="18">
        <f>P15/B56+D56</f>
        <v>155.48</v>
      </c>
      <c r="Q56" s="18">
        <f>Q15/B56+D56</f>
        <v>146.105</v>
      </c>
    </row>
    <row r="57" spans="1:17" ht="14.25">
      <c r="A57" s="30" t="s">
        <v>84</v>
      </c>
      <c r="B57" s="31">
        <v>40</v>
      </c>
      <c r="C57" s="31">
        <f t="shared" si="1"/>
        <v>5</v>
      </c>
      <c r="D57" s="32">
        <v>164.34</v>
      </c>
      <c r="E57" s="37">
        <v>8</v>
      </c>
      <c r="F57" s="33">
        <f>F15/B57+D57</f>
        <v>179.34</v>
      </c>
      <c r="G57" s="33">
        <f>G15/B57+D57</f>
        <v>176.84</v>
      </c>
      <c r="H57" s="33">
        <f>H15/B57+D57</f>
        <v>182.465</v>
      </c>
      <c r="I57" s="33">
        <f>I15/B57+D57</f>
        <v>186.84</v>
      </c>
      <c r="J57" s="33">
        <f>J15/B57+D57</f>
        <v>189.34</v>
      </c>
      <c r="K57" s="33">
        <f>K15/B57+D57</f>
        <v>184.34</v>
      </c>
      <c r="L57" s="33">
        <f>L15/B57+D57</f>
        <v>189.34</v>
      </c>
      <c r="M57" s="33">
        <f>M15/B57+D57</f>
        <v>191.84</v>
      </c>
      <c r="N57" s="33">
        <f>N15/B57+D57</f>
        <v>195.59</v>
      </c>
      <c r="O57" s="33">
        <f>O15/B57+D57</f>
        <v>196.84</v>
      </c>
      <c r="P57" s="33">
        <f>P15/B57+D57</f>
        <v>194.34</v>
      </c>
      <c r="Q57" s="33">
        <f>Q15/B57+D57</f>
        <v>183.09</v>
      </c>
    </row>
    <row r="58" spans="1:17" ht="14.25">
      <c r="A58" s="23" t="s">
        <v>85</v>
      </c>
      <c r="B58" s="28">
        <v>32</v>
      </c>
      <c r="C58" s="28">
        <f t="shared" si="1"/>
        <v>4</v>
      </c>
      <c r="D58" s="29">
        <v>185.71</v>
      </c>
      <c r="E58" s="36">
        <v>8</v>
      </c>
      <c r="F58" s="18">
        <f>F15/B58+D58</f>
        <v>204.46</v>
      </c>
      <c r="G58" s="18">
        <f>G15/B58+D58</f>
        <v>201.335</v>
      </c>
      <c r="H58" s="18">
        <f>H15/B58+D58</f>
        <v>208.36625</v>
      </c>
      <c r="I58" s="18">
        <f>I15/B58+D58</f>
        <v>213.835</v>
      </c>
      <c r="J58" s="18">
        <f>J15/B58+D58</f>
        <v>216.96</v>
      </c>
      <c r="K58" s="18">
        <f>K15/B58+D58</f>
        <v>210.71</v>
      </c>
      <c r="L58" s="18">
        <f>L15/B58+D58</f>
        <v>216.96</v>
      </c>
      <c r="M58" s="18">
        <f>M15/B58+D58</f>
        <v>220.085</v>
      </c>
      <c r="N58" s="18">
        <f>N15/B58+D58</f>
        <v>224.7725</v>
      </c>
      <c r="O58" s="18">
        <f>O15/B58+D58</f>
        <v>226.335</v>
      </c>
      <c r="P58" s="18">
        <f>P15/B58+D58</f>
        <v>223.21</v>
      </c>
      <c r="Q58" s="18">
        <f>Q15/B58+D58</f>
        <v>209.1475</v>
      </c>
    </row>
    <row r="59" spans="1:17" ht="14.25">
      <c r="A59" s="30" t="s">
        <v>86</v>
      </c>
      <c r="B59" s="31">
        <v>24</v>
      </c>
      <c r="C59" s="31">
        <f t="shared" si="1"/>
        <v>3</v>
      </c>
      <c r="D59" s="32">
        <v>217.79</v>
      </c>
      <c r="E59" s="37">
        <v>8</v>
      </c>
      <c r="F59" s="33">
        <f>F15/B59+D59</f>
        <v>242.79</v>
      </c>
      <c r="G59" s="33">
        <f>G15/B59+D59</f>
        <v>238.62333333333333</v>
      </c>
      <c r="H59" s="33">
        <f>H15/B59+D59</f>
        <v>247.99833333333333</v>
      </c>
      <c r="I59" s="33">
        <f>I15/B59+D59</f>
        <v>255.29</v>
      </c>
      <c r="J59" s="33">
        <f>J15/B59+D59</f>
        <v>259.45666666666665</v>
      </c>
      <c r="K59" s="33">
        <f>K15/B59+D59</f>
        <v>251.12333333333333</v>
      </c>
      <c r="L59" s="33">
        <f>L15/B59+D59</f>
        <v>259.45666666666665</v>
      </c>
      <c r="M59" s="33">
        <f>M15/B59+D59</f>
        <v>263.62333333333333</v>
      </c>
      <c r="N59" s="33">
        <f>N15/B59+D59</f>
        <v>269.87333333333333</v>
      </c>
      <c r="O59" s="33">
        <f>O15/B59+D59</f>
        <v>271.95666666666665</v>
      </c>
      <c r="P59" s="33">
        <f>P15/B59+D59</f>
        <v>267.78999999999996</v>
      </c>
      <c r="Q59" s="33">
        <f>Q15/B59+D59</f>
        <v>249.04</v>
      </c>
    </row>
    <row r="60" spans="1:17" ht="14.25">
      <c r="A60" s="23" t="s">
        <v>87</v>
      </c>
      <c r="B60" s="28">
        <v>24</v>
      </c>
      <c r="C60" s="28">
        <f t="shared" si="1"/>
        <v>3</v>
      </c>
      <c r="D60" s="29">
        <v>259.29</v>
      </c>
      <c r="E60" s="36">
        <v>8</v>
      </c>
      <c r="F60" s="18">
        <f>F15/B60+D60</f>
        <v>284.29</v>
      </c>
      <c r="G60" s="18">
        <f>G15/B60+D60</f>
        <v>280.12333333333333</v>
      </c>
      <c r="H60" s="18">
        <f>H15/B60+D60</f>
        <v>289.49833333333333</v>
      </c>
      <c r="I60" s="18">
        <f>I15/B60+D60</f>
        <v>296.79</v>
      </c>
      <c r="J60" s="18">
        <f>J15/B60+D60</f>
        <v>300.9566666666667</v>
      </c>
      <c r="K60" s="18">
        <f>K15/B60+D60</f>
        <v>292.62333333333333</v>
      </c>
      <c r="L60" s="18">
        <f>L15/B60+D60</f>
        <v>300.9566666666667</v>
      </c>
      <c r="M60" s="18">
        <f>M15/B60+D60</f>
        <v>305.12333333333333</v>
      </c>
      <c r="N60" s="18">
        <f>N15/B60+D60</f>
        <v>311.37333333333333</v>
      </c>
      <c r="O60" s="18">
        <f>O15/B60+D60</f>
        <v>313.4566666666667</v>
      </c>
      <c r="P60" s="18">
        <f>P15/B60+D60</f>
        <v>309.29</v>
      </c>
      <c r="Q60" s="18">
        <f>Q15/B60+D60</f>
        <v>290.54</v>
      </c>
    </row>
    <row r="61" spans="1:17" ht="15" thickBot="1">
      <c r="A61" s="38" t="s">
        <v>88</v>
      </c>
      <c r="B61" s="39">
        <v>16</v>
      </c>
      <c r="C61" s="39">
        <f t="shared" si="1"/>
        <v>2</v>
      </c>
      <c r="D61" s="40">
        <v>307.76</v>
      </c>
      <c r="E61" s="41">
        <v>8</v>
      </c>
      <c r="F61" s="42">
        <f>F15/B61+D61</f>
        <v>345.26</v>
      </c>
      <c r="G61" s="42">
        <f>G15/B61+D61</f>
        <v>339.01</v>
      </c>
      <c r="H61" s="42">
        <f>H15/B61+D61</f>
        <v>353.0725</v>
      </c>
      <c r="I61" s="42">
        <f>I15/B61+D61</f>
        <v>364.01</v>
      </c>
      <c r="J61" s="42">
        <f>J15/B61+D61</f>
        <v>370.26</v>
      </c>
      <c r="K61" s="42">
        <f>K15/B61+D61</f>
        <v>357.76</v>
      </c>
      <c r="L61" s="42">
        <f>L15/B61+D61</f>
        <v>370.26</v>
      </c>
      <c r="M61" s="42">
        <f>M15/B61+D61</f>
        <v>376.51</v>
      </c>
      <c r="N61" s="42">
        <f>N15/B61+D61</f>
        <v>385.885</v>
      </c>
      <c r="O61" s="42">
        <f>O15/B61+D61</f>
        <v>389.01</v>
      </c>
      <c r="P61" s="42">
        <f>P15/B61+D61</f>
        <v>382.76</v>
      </c>
      <c r="Q61" s="42">
        <f>Q15/B61+D61</f>
        <v>354.635</v>
      </c>
    </row>
    <row r="62" spans="1:17" ht="15" customHeight="1">
      <c r="A62" s="60" t="s">
        <v>90</v>
      </c>
      <c r="B62" s="61"/>
      <c r="C62" s="61"/>
      <c r="D62" s="61"/>
      <c r="E62" s="61"/>
      <c r="F62" s="61"/>
      <c r="G62" s="61"/>
      <c r="H62" s="61"/>
      <c r="I62" s="61"/>
      <c r="J62" s="61"/>
      <c r="K62" s="61"/>
      <c r="L62" s="61"/>
      <c r="M62" s="61"/>
      <c r="N62" s="61"/>
      <c r="O62" s="61"/>
      <c r="P62" s="61"/>
      <c r="Q62" s="62"/>
    </row>
    <row r="63" spans="1:17" ht="15" customHeight="1">
      <c r="A63" s="63"/>
      <c r="B63" s="64"/>
      <c r="C63" s="64"/>
      <c r="D63" s="64"/>
      <c r="E63" s="64"/>
      <c r="F63" s="64"/>
      <c r="G63" s="64"/>
      <c r="H63" s="64"/>
      <c r="I63" s="64"/>
      <c r="J63" s="64"/>
      <c r="K63" s="64"/>
      <c r="L63" s="64"/>
      <c r="M63" s="64"/>
      <c r="N63" s="64"/>
      <c r="O63" s="64"/>
      <c r="P63" s="64"/>
      <c r="Q63" s="65"/>
    </row>
    <row r="64" spans="1:17" ht="15" customHeight="1">
      <c r="A64" s="63"/>
      <c r="B64" s="64"/>
      <c r="C64" s="64"/>
      <c r="D64" s="64"/>
      <c r="E64" s="64"/>
      <c r="F64" s="64"/>
      <c r="G64" s="64"/>
      <c r="H64" s="64"/>
      <c r="I64" s="64"/>
      <c r="J64" s="64"/>
      <c r="K64" s="64"/>
      <c r="L64" s="64"/>
      <c r="M64" s="64"/>
      <c r="N64" s="64"/>
      <c r="O64" s="64"/>
      <c r="P64" s="64"/>
      <c r="Q64" s="65"/>
    </row>
    <row r="65" spans="1:17" ht="15.75" customHeight="1" thickBot="1">
      <c r="A65" s="66"/>
      <c r="B65" s="67"/>
      <c r="C65" s="67"/>
      <c r="D65" s="67"/>
      <c r="E65" s="67"/>
      <c r="F65" s="67"/>
      <c r="G65" s="67"/>
      <c r="H65" s="67"/>
      <c r="I65" s="67"/>
      <c r="J65" s="67"/>
      <c r="K65" s="67"/>
      <c r="L65" s="67"/>
      <c r="M65" s="67"/>
      <c r="N65" s="67"/>
      <c r="O65" s="67"/>
      <c r="P65" s="67"/>
      <c r="Q65" s="68"/>
    </row>
  </sheetData>
  <sheetProtection/>
  <mergeCells count="34">
    <mergeCell ref="A62:Q65"/>
    <mergeCell ref="F34:Q37"/>
    <mergeCell ref="A48:A51"/>
    <mergeCell ref="B48:B51"/>
    <mergeCell ref="C48:C51"/>
    <mergeCell ref="D48:D51"/>
    <mergeCell ref="E48:E51"/>
    <mergeCell ref="F48:Q51"/>
    <mergeCell ref="M15:M18"/>
    <mergeCell ref="N15:N18"/>
    <mergeCell ref="O15:O18"/>
    <mergeCell ref="P15:P18"/>
    <mergeCell ref="Q15:Q18"/>
    <mergeCell ref="A34:A37"/>
    <mergeCell ref="B34:B37"/>
    <mergeCell ref="C34:C37"/>
    <mergeCell ref="D34:D37"/>
    <mergeCell ref="E34:E37"/>
    <mergeCell ref="G15:G18"/>
    <mergeCell ref="H15:H18"/>
    <mergeCell ref="I15:I18"/>
    <mergeCell ref="J15:J18"/>
    <mergeCell ref="K15:K18"/>
    <mergeCell ref="L15:L18"/>
    <mergeCell ref="A1:O1"/>
    <mergeCell ref="C3:J3"/>
    <mergeCell ref="H7:N7"/>
    <mergeCell ref="H9:N11"/>
    <mergeCell ref="A15:A19"/>
    <mergeCell ref="B15:B19"/>
    <mergeCell ref="C15:C19"/>
    <mergeCell ref="D15:D19"/>
    <mergeCell ref="E15:E18"/>
    <mergeCell ref="F15:F18"/>
  </mergeCells>
  <printOptions/>
  <pageMargins left="0.7" right="0.7" top="0.75" bottom="0.75" header="0.3" footer="0.3"/>
  <pageSetup fitToHeight="1" fitToWidth="1" horizontalDpi="600" verticalDpi="600" orientation="landscape"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tcollins</dc:creator>
  <cp:keywords/>
  <dc:description/>
  <cp:lastModifiedBy>Todd Vankirk</cp:lastModifiedBy>
  <cp:lastPrinted>2007-08-08T19:51:24Z</cp:lastPrinted>
  <dcterms:created xsi:type="dcterms:W3CDTF">2007-08-02T15:38:38Z</dcterms:created>
  <dcterms:modified xsi:type="dcterms:W3CDTF">2020-12-28T14:57:04Z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