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rtal.dot.state.oh.us/Divisions/ContractAdmin/contracts/PurchPricing/"/>
    </mc:Choice>
  </mc:AlternateContent>
  <xr:revisionPtr revIDLastSave="0" documentId="13_ncr:1_{2C46F87C-8DA9-404B-9203-0D3D2ECD7CD3}" xr6:coauthVersionLast="47" xr6:coauthVersionMax="47" xr10:uidLastSave="{00000000-0000-0000-0000-000000000000}"/>
  <bookViews>
    <workbookView xWindow="28680" yWindow="-120" windowWidth="29040" windowHeight="15840" tabRatio="681" xr2:uid="{00000000-000D-0000-FFFF-FFFF00000000}"/>
  </bookViews>
  <sheets>
    <sheet name="VENDOR INFO" sheetId="13" r:id="rId1"/>
    <sheet name="CONTAINER SIZE &amp; UM" sheetId="16" r:id="rId2"/>
    <sheet name="PRODUCT LIST" sheetId="15" r:id="rId3"/>
    <sheet name="HERBICIDE &amp; SURFACTANT PRICING" sheetId="17" r:id="rId4"/>
    <sheet name="Tank Cleaner" sheetId="6" r:id="rId5"/>
    <sheet name="Custom Blend Containers" sheetId="8" r:id="rId6"/>
  </sheets>
  <definedNames>
    <definedName name="_xlnm._FilterDatabase" localSheetId="3" hidden="1">'HERBICIDE &amp; SURFACTANT PRICING'!$B$7:$Q$84</definedName>
    <definedName name="_xlnm._FilterDatabase" localSheetId="2" hidden="1">'PRODUCT LIST'!$B$8:$D$218</definedName>
    <definedName name="_xlnm.Print_Area" localSheetId="3">'HERBICIDE &amp; SURFACTANT PRICING'!$D$1:$R$40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08" i="17" l="1"/>
  <c r="P108" i="17"/>
  <c r="B108" i="17"/>
  <c r="Q107" i="17"/>
  <c r="P107" i="17"/>
  <c r="B107" i="17"/>
  <c r="Q106" i="17"/>
  <c r="P106" i="17"/>
  <c r="B106" i="17"/>
  <c r="Q105" i="17"/>
  <c r="P105" i="17"/>
  <c r="B105" i="17"/>
  <c r="Q104" i="17"/>
  <c r="P104" i="17"/>
  <c r="B104" i="17"/>
  <c r="Q103" i="17"/>
  <c r="P103" i="17"/>
  <c r="B103" i="17"/>
  <c r="Q102" i="17"/>
  <c r="P102" i="17"/>
  <c r="B102" i="17"/>
  <c r="Q101" i="17"/>
  <c r="P101" i="17"/>
  <c r="B101" i="17"/>
  <c r="Q100" i="17"/>
  <c r="P100" i="17"/>
  <c r="B100" i="17"/>
  <c r="Q99" i="17"/>
  <c r="P99" i="17"/>
  <c r="B99" i="17"/>
  <c r="Q98" i="17"/>
  <c r="P98" i="17"/>
  <c r="B98" i="17"/>
  <c r="Q97" i="17"/>
  <c r="P97" i="17"/>
  <c r="B97" i="17"/>
  <c r="Q96" i="17"/>
  <c r="P96" i="17"/>
  <c r="B96" i="17"/>
  <c r="Q95" i="17"/>
  <c r="P95" i="17"/>
  <c r="B95" i="17"/>
  <c r="Q94" i="17"/>
  <c r="P94" i="17"/>
  <c r="B94" i="17"/>
  <c r="Q93" i="17"/>
  <c r="P93" i="17"/>
  <c r="B93" i="17"/>
  <c r="Q92" i="17"/>
  <c r="P92" i="17"/>
  <c r="B92" i="17"/>
  <c r="Q91" i="17"/>
  <c r="P91" i="17"/>
  <c r="B91" i="17"/>
  <c r="B3" i="6"/>
  <c r="B3" i="8"/>
  <c r="B2" i="8"/>
  <c r="B1" i="8"/>
  <c r="A1" i="8"/>
  <c r="B2" i="6"/>
  <c r="B1" i="6"/>
  <c r="A1" i="6"/>
  <c r="E217" i="15"/>
  <c r="E216" i="15"/>
  <c r="E215" i="15"/>
  <c r="E214" i="15"/>
  <c r="E213" i="15"/>
  <c r="E212" i="15"/>
  <c r="E211" i="15"/>
  <c r="E210" i="15"/>
  <c r="E209" i="15"/>
  <c r="E208" i="15"/>
  <c r="E207" i="15"/>
  <c r="E206" i="15"/>
  <c r="E205" i="15"/>
  <c r="E204" i="15"/>
  <c r="E203" i="15"/>
  <c r="E202" i="15"/>
  <c r="E201" i="15"/>
  <c r="E1" i="17"/>
  <c r="B1" i="17"/>
  <c r="P15" i="17"/>
  <c r="M53" i="16"/>
  <c r="K53" i="16"/>
  <c r="I53" i="16"/>
  <c r="M52" i="16"/>
  <c r="K52" i="16"/>
  <c r="I52" i="16"/>
  <c r="M51" i="16"/>
  <c r="K51" i="16"/>
  <c r="I51" i="16"/>
  <c r="M50" i="16"/>
  <c r="K50" i="16"/>
  <c r="I50" i="16"/>
  <c r="M49" i="16"/>
  <c r="K49" i="16"/>
  <c r="I49" i="16"/>
  <c r="M48" i="16"/>
  <c r="K48" i="16"/>
  <c r="I48" i="16"/>
  <c r="M66" i="16"/>
  <c r="K66" i="16"/>
  <c r="I66" i="16"/>
  <c r="M65" i="16"/>
  <c r="K65" i="16"/>
  <c r="I65" i="16"/>
  <c r="M64" i="16"/>
  <c r="K64" i="16"/>
  <c r="I64" i="16"/>
  <c r="M63" i="16"/>
  <c r="K63" i="16"/>
  <c r="I63" i="16"/>
  <c r="M62" i="16"/>
  <c r="K62" i="16"/>
  <c r="I62" i="16"/>
  <c r="M61" i="16"/>
  <c r="K61" i="16"/>
  <c r="I61" i="16"/>
  <c r="M60" i="16"/>
  <c r="K60" i="16"/>
  <c r="I60" i="16"/>
  <c r="M59" i="16"/>
  <c r="K59" i="16"/>
  <c r="I59" i="16"/>
  <c r="M58" i="16"/>
  <c r="K58" i="16"/>
  <c r="I58" i="16"/>
  <c r="M57" i="16"/>
  <c r="K57" i="16"/>
  <c r="I57" i="16"/>
  <c r="M56" i="16"/>
  <c r="K56" i="16"/>
  <c r="I56" i="16"/>
  <c r="M55" i="16"/>
  <c r="K55" i="16"/>
  <c r="I55" i="16"/>
  <c r="M54" i="16"/>
  <c r="K54" i="16"/>
  <c r="I54" i="16"/>
  <c r="M47" i="16"/>
  <c r="K47" i="16"/>
  <c r="I47" i="16"/>
  <c r="M46" i="16"/>
  <c r="K46" i="16"/>
  <c r="I46" i="16"/>
  <c r="M45" i="16"/>
  <c r="K45" i="16"/>
  <c r="I45" i="16"/>
  <c r="M44" i="16"/>
  <c r="K44" i="16"/>
  <c r="I44" i="16"/>
  <c r="M43" i="16"/>
  <c r="K43" i="16"/>
  <c r="I43" i="16"/>
  <c r="M42" i="16"/>
  <c r="K42" i="16"/>
  <c r="I42" i="16"/>
  <c r="M41" i="16"/>
  <c r="K41" i="16"/>
  <c r="I41" i="16"/>
  <c r="M40" i="16"/>
  <c r="K40" i="16"/>
  <c r="I40" i="16"/>
  <c r="M39" i="16"/>
  <c r="K39" i="16"/>
  <c r="I39" i="16"/>
  <c r="M38" i="16"/>
  <c r="K38" i="16"/>
  <c r="I38" i="16"/>
  <c r="M37" i="16"/>
  <c r="K37" i="16"/>
  <c r="I37" i="16"/>
  <c r="M36" i="16"/>
  <c r="K36" i="16"/>
  <c r="I36" i="16"/>
  <c r="M35" i="16"/>
  <c r="K35" i="16"/>
  <c r="I35" i="16"/>
  <c r="M34" i="16"/>
  <c r="K34" i="16"/>
  <c r="I34" i="16"/>
  <c r="M33" i="16"/>
  <c r="K33" i="16"/>
  <c r="I33" i="16"/>
  <c r="M32" i="16"/>
  <c r="I32" i="16"/>
  <c r="Q112" i="17"/>
  <c r="P112" i="17"/>
  <c r="B112" i="17"/>
  <c r="Q111" i="17"/>
  <c r="P111" i="17"/>
  <c r="B111" i="17"/>
  <c r="Q110" i="17"/>
  <c r="P110" i="17"/>
  <c r="B110" i="17"/>
  <c r="Q109" i="17"/>
  <c r="P109" i="17"/>
  <c r="B109" i="17"/>
  <c r="Q90" i="17"/>
  <c r="P90" i="17"/>
  <c r="B90" i="17"/>
  <c r="Q89" i="17"/>
  <c r="P89" i="17"/>
  <c r="B89" i="17"/>
  <c r="Q88" i="17"/>
  <c r="P88" i="17"/>
  <c r="B88" i="17"/>
  <c r="Q87" i="17"/>
  <c r="P87" i="17"/>
  <c r="B87" i="17"/>
  <c r="Q86" i="17"/>
  <c r="P86" i="17"/>
  <c r="B86" i="17"/>
  <c r="Q85" i="17"/>
  <c r="P85" i="17"/>
  <c r="B85" i="17"/>
  <c r="Q84" i="17"/>
  <c r="P84" i="17"/>
  <c r="B84" i="17"/>
  <c r="Q83" i="17"/>
  <c r="P83" i="17"/>
  <c r="B83" i="17"/>
  <c r="Q82" i="17"/>
  <c r="P82" i="17"/>
  <c r="B82" i="17"/>
  <c r="Q81" i="17"/>
  <c r="P81" i="17"/>
  <c r="B81" i="17"/>
  <c r="Q80" i="17"/>
  <c r="P80" i="17"/>
  <c r="B80" i="17"/>
  <c r="Q79" i="17"/>
  <c r="P79" i="17"/>
  <c r="B79" i="17"/>
  <c r="Q78" i="17"/>
  <c r="P78" i="17"/>
  <c r="B78" i="17"/>
  <c r="Q77" i="17"/>
  <c r="P77" i="17"/>
  <c r="B77" i="17"/>
  <c r="Q76" i="17"/>
  <c r="P76" i="17"/>
  <c r="B76" i="17"/>
  <c r="Q75" i="17"/>
  <c r="P75" i="17"/>
  <c r="B75" i="17"/>
  <c r="Q74" i="17"/>
  <c r="P74" i="17"/>
  <c r="B74" i="17"/>
  <c r="Q73" i="17"/>
  <c r="P73" i="17"/>
  <c r="B73" i="17"/>
  <c r="Q72" i="17"/>
  <c r="P72" i="17"/>
  <c r="B72" i="17"/>
  <c r="Q71" i="17"/>
  <c r="P71" i="17"/>
  <c r="B71" i="17"/>
  <c r="Q70" i="17"/>
  <c r="P70" i="17"/>
  <c r="B70" i="17"/>
  <c r="Q69" i="17"/>
  <c r="P69" i="17"/>
  <c r="B69" i="17"/>
  <c r="Q68" i="17"/>
  <c r="P68" i="17"/>
  <c r="B68" i="17"/>
  <c r="Q67" i="17"/>
  <c r="P67" i="17"/>
  <c r="B67" i="17"/>
  <c r="Q66" i="17"/>
  <c r="P66" i="17"/>
  <c r="B66" i="17"/>
  <c r="Q65" i="17"/>
  <c r="P65" i="17"/>
  <c r="B65" i="17"/>
  <c r="Q64" i="17"/>
  <c r="P64" i="17"/>
  <c r="B64" i="17"/>
  <c r="Q63" i="17"/>
  <c r="P63" i="17"/>
  <c r="B63" i="17"/>
  <c r="Q62" i="17"/>
  <c r="P62" i="17"/>
  <c r="B62" i="17"/>
  <c r="Q61" i="17"/>
  <c r="P61" i="17"/>
  <c r="B61" i="17"/>
  <c r="Q60" i="17"/>
  <c r="P60" i="17"/>
  <c r="B60" i="17"/>
  <c r="Q59" i="17"/>
  <c r="P59" i="17"/>
  <c r="B59" i="17"/>
  <c r="Q58" i="17"/>
  <c r="P58" i="17"/>
  <c r="B58" i="17"/>
  <c r="Q57" i="17"/>
  <c r="P57" i="17"/>
  <c r="B57" i="17"/>
  <c r="Q56" i="17"/>
  <c r="P56" i="17"/>
  <c r="B56" i="17"/>
  <c r="Q55" i="17"/>
  <c r="P55" i="17"/>
  <c r="B55" i="17"/>
  <c r="Q54" i="17"/>
  <c r="P54" i="17"/>
  <c r="B54" i="17"/>
  <c r="Q53" i="17"/>
  <c r="P53" i="17"/>
  <c r="B53" i="17"/>
  <c r="Q52" i="17"/>
  <c r="P52" i="17"/>
  <c r="B52" i="17"/>
  <c r="Q51" i="17"/>
  <c r="P51" i="17"/>
  <c r="B51" i="17"/>
  <c r="Q50" i="17"/>
  <c r="P50" i="17"/>
  <c r="B50" i="17"/>
  <c r="Q49" i="17"/>
  <c r="P49" i="17"/>
  <c r="B49" i="17"/>
  <c r="Q48" i="17"/>
  <c r="P48" i="17"/>
  <c r="B48" i="17"/>
  <c r="Q47" i="17"/>
  <c r="P47" i="17"/>
  <c r="B47" i="17"/>
  <c r="Q46" i="17"/>
  <c r="P46" i="17"/>
  <c r="B46" i="17"/>
  <c r="Q45" i="17"/>
  <c r="P45" i="17"/>
  <c r="B45" i="17"/>
  <c r="Q44" i="17"/>
  <c r="P44" i="17"/>
  <c r="B44" i="17"/>
  <c r="Q43" i="17"/>
  <c r="P43" i="17"/>
  <c r="B43" i="17"/>
  <c r="Q42" i="17"/>
  <c r="P42" i="17"/>
  <c r="B42" i="17"/>
  <c r="Q41" i="17"/>
  <c r="P41" i="17"/>
  <c r="B41" i="17"/>
  <c r="Q40" i="17"/>
  <c r="P40" i="17"/>
  <c r="B40" i="17"/>
  <c r="Q39" i="17"/>
  <c r="P39" i="17"/>
  <c r="B39" i="17"/>
  <c r="Q38" i="17"/>
  <c r="P38" i="17"/>
  <c r="B38" i="17"/>
  <c r="Q37" i="17"/>
  <c r="P37" i="17"/>
  <c r="B37" i="17"/>
  <c r="Q36" i="17"/>
  <c r="P36" i="17"/>
  <c r="B36" i="17"/>
  <c r="Q35" i="17"/>
  <c r="P35" i="17"/>
  <c r="B35" i="17"/>
  <c r="Q34" i="17"/>
  <c r="P34" i="17"/>
  <c r="B34" i="17"/>
  <c r="Q33" i="17"/>
  <c r="P33" i="17"/>
  <c r="B33" i="17"/>
  <c r="Q32" i="17"/>
  <c r="P32" i="17"/>
  <c r="B32" i="17"/>
  <c r="Q31" i="17"/>
  <c r="P31" i="17"/>
  <c r="B31" i="17"/>
  <c r="Q30" i="17"/>
  <c r="P30" i="17"/>
  <c r="B30" i="17"/>
  <c r="Q29" i="17"/>
  <c r="P29" i="17"/>
  <c r="B29" i="17"/>
  <c r="Q28" i="17"/>
  <c r="P28" i="17"/>
  <c r="B28" i="17"/>
  <c r="Q27" i="17"/>
  <c r="P27" i="17"/>
  <c r="B27" i="17"/>
  <c r="Q26" i="17"/>
  <c r="P26" i="17"/>
  <c r="B26" i="17"/>
  <c r="Q25" i="17"/>
  <c r="P25" i="17"/>
  <c r="B25" i="17"/>
  <c r="Q24" i="17"/>
  <c r="P24" i="17"/>
  <c r="B24" i="17"/>
  <c r="Q23" i="17"/>
  <c r="P23" i="17"/>
  <c r="B23" i="17"/>
  <c r="Q22" i="17"/>
  <c r="P22" i="17"/>
  <c r="B22" i="17"/>
  <c r="Q21" i="17"/>
  <c r="P21" i="17"/>
  <c r="B21" i="17"/>
  <c r="Q20" i="17"/>
  <c r="P20" i="17"/>
  <c r="B20" i="17"/>
  <c r="Q19" i="17"/>
  <c r="P19" i="17"/>
  <c r="B19" i="17"/>
  <c r="Q18" i="17"/>
  <c r="P18" i="17"/>
  <c r="B18" i="17"/>
  <c r="Q17" i="17"/>
  <c r="P17" i="17"/>
  <c r="B17" i="17"/>
  <c r="Q16" i="17"/>
  <c r="P16" i="17"/>
  <c r="B16" i="17"/>
  <c r="Q15" i="17"/>
  <c r="B15" i="17"/>
  <c r="Q14" i="17"/>
  <c r="P14" i="17"/>
  <c r="B14" i="17"/>
  <c r="E110" i="15"/>
  <c r="E200" i="15"/>
  <c r="E199" i="15"/>
  <c r="E198" i="15"/>
  <c r="E197" i="15"/>
  <c r="E196" i="15"/>
  <c r="E195" i="15"/>
  <c r="E194" i="15"/>
  <c r="E193" i="15"/>
  <c r="E192" i="15"/>
  <c r="E191" i="15"/>
  <c r="E190" i="15"/>
  <c r="E189" i="15"/>
  <c r="E188" i="15"/>
  <c r="E187" i="15"/>
  <c r="E186" i="15"/>
  <c r="E185" i="15"/>
  <c r="E184" i="15"/>
  <c r="E183" i="15"/>
  <c r="E182" i="15"/>
  <c r="E181" i="15"/>
  <c r="E180" i="15"/>
  <c r="E179" i="15"/>
  <c r="E178" i="15"/>
  <c r="E177" i="15"/>
  <c r="E176" i="15"/>
  <c r="E175" i="15"/>
  <c r="E174" i="15"/>
  <c r="E173" i="15"/>
  <c r="E172" i="15"/>
  <c r="E171" i="15"/>
  <c r="E170" i="15"/>
  <c r="E169" i="15"/>
  <c r="E168" i="15"/>
  <c r="E167" i="15"/>
  <c r="E166" i="15"/>
  <c r="E165" i="15"/>
  <c r="E164" i="15"/>
  <c r="E163" i="15"/>
  <c r="E162" i="15"/>
  <c r="E161" i="15"/>
  <c r="E160" i="15"/>
  <c r="E159" i="15"/>
  <c r="E158" i="15"/>
  <c r="E157" i="15"/>
  <c r="E156" i="15"/>
  <c r="E155" i="15"/>
  <c r="E154" i="15"/>
  <c r="E153" i="15"/>
  <c r="E152" i="15"/>
  <c r="E151" i="15"/>
  <c r="E150" i="15"/>
  <c r="E149" i="15"/>
  <c r="E148" i="15"/>
  <c r="E147" i="15"/>
  <c r="E146" i="15"/>
  <c r="E145" i="15"/>
  <c r="E144" i="15"/>
  <c r="E143" i="15"/>
  <c r="E142" i="15"/>
  <c r="E141" i="15"/>
  <c r="E140" i="15"/>
  <c r="E139" i="15"/>
  <c r="E138" i="15"/>
  <c r="E137" i="15"/>
  <c r="E136" i="15"/>
  <c r="E135" i="15"/>
  <c r="E134" i="15"/>
  <c r="E133" i="15"/>
  <c r="E132" i="15"/>
  <c r="E131" i="15"/>
  <c r="E130" i="15"/>
  <c r="E129" i="15"/>
  <c r="E128" i="15"/>
  <c r="E127" i="15"/>
  <c r="E126" i="15"/>
  <c r="E125" i="15"/>
  <c r="E124" i="15"/>
  <c r="E123" i="15"/>
  <c r="E122" i="15"/>
  <c r="E121" i="15"/>
  <c r="E120" i="15"/>
  <c r="E119" i="15"/>
  <c r="E118" i="15"/>
  <c r="E117" i="15"/>
  <c r="E116" i="15"/>
  <c r="E115" i="15"/>
  <c r="E114" i="15"/>
  <c r="E113" i="15"/>
  <c r="E112" i="15"/>
  <c r="E111" i="15"/>
  <c r="D3" i="17"/>
  <c r="D2" i="17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5" i="16"/>
  <c r="K14" i="16"/>
  <c r="K13" i="16"/>
  <c r="K1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E13" i="15"/>
  <c r="E14" i="15"/>
  <c r="E15" i="15"/>
  <c r="E16" i="15"/>
  <c r="B13" i="17" s="1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2" i="15"/>
  <c r="P13" i="17"/>
  <c r="Q13" i="17"/>
</calcChain>
</file>

<file path=xl/sharedStrings.xml><?xml version="1.0" encoding="utf-8"?>
<sst xmlns="http://schemas.openxmlformats.org/spreadsheetml/2006/main" count="845" uniqueCount="398">
  <si>
    <t>DESCRIPTION</t>
  </si>
  <si>
    <t>TANK CLEANERS</t>
  </si>
  <si>
    <t>DESCRIPTION OF ALTERNATIVE</t>
  </si>
  <si>
    <t>DETERGENT, for cold tank cleaning</t>
  </si>
  <si>
    <t>UNIT OF MEASURE</t>
  </si>
  <si>
    <t>License Number:</t>
  </si>
  <si>
    <t>Custom Blend Containers</t>
  </si>
  <si>
    <t>Container</t>
  </si>
  <si>
    <t>30 gallon returnable</t>
  </si>
  <si>
    <t>15 gallon oneway</t>
  </si>
  <si>
    <t>Container Fee for non-returnable</t>
  </si>
  <si>
    <t>(Insert other sizes and configurations if offered)</t>
  </si>
  <si>
    <t>* The blending fee includes the return cost for the returnable containers.</t>
  </si>
  <si>
    <t>Description of Containter Pumps</t>
  </si>
  <si>
    <t>Price for Pumps</t>
  </si>
  <si>
    <t>Vendor Name:</t>
  </si>
  <si>
    <t>Quart</t>
  </si>
  <si>
    <t>Gallon</t>
  </si>
  <si>
    <t>2x2.5 gal</t>
  </si>
  <si>
    <t>Price Per Unit of Measure</t>
  </si>
  <si>
    <t>http://www.cdms.net/LabelsSDS/home/</t>
  </si>
  <si>
    <t>CDMS LABEL LINK :</t>
  </si>
  <si>
    <r>
      <t xml:space="preserve">COMMENT 1:  Vendor shall use the additional lines provided for different container sizes. Only </t>
    </r>
    <r>
      <rPr>
        <b/>
        <sz val="11"/>
        <color indexed="8"/>
        <rFont val="Calibri"/>
        <family val="2"/>
      </rPr>
      <t>one container size per line</t>
    </r>
    <r>
      <rPr>
        <sz val="11"/>
        <color theme="1"/>
        <rFont val="Calibri"/>
        <family val="2"/>
        <scheme val="minor"/>
      </rPr>
      <t xml:space="preserve"> should be used. </t>
    </r>
  </si>
  <si>
    <t>lb</t>
  </si>
  <si>
    <t>24 x 1 lb</t>
  </si>
  <si>
    <t>Tank &amp; Equiment Cleaner</t>
  </si>
  <si>
    <t>VENDOR'S CONTAINER &amp; PACKAGING
(See Comment 1 at bottom)</t>
  </si>
  <si>
    <t>Blending Fee (per tank or gallon)</t>
  </si>
  <si>
    <t xml:space="preserve">License Number: </t>
  </si>
  <si>
    <t>Vendor Location:</t>
  </si>
  <si>
    <t>Contact Person:</t>
  </si>
  <si>
    <t>Telephone Number:</t>
  </si>
  <si>
    <t>Fax Number:</t>
  </si>
  <si>
    <t>Email Address:</t>
  </si>
  <si>
    <t>READ THE INFORMATION BELOW BEFORE PROCEEDING</t>
  </si>
  <si>
    <t>UTILIZE THE LINK ON THE FRONT PAGE OF THE SPECIFICATIONS TO SUBMIT ANY QUESTIONS, CLARIFICATIONS AND INQUIRIES REGARDING THIS INVITATION TO BID</t>
  </si>
  <si>
    <t xml:space="preserve">    COMPLETE ALL VENDOR INFORMATION ABOVE</t>
  </si>
  <si>
    <t xml:space="preserve">    DO NOT INCLUDE CONDITIONAL INFORMATION WITH YOUR BID THAT WILL CHANGE THE TERMS OF THE BID</t>
  </si>
  <si>
    <r>
      <t xml:space="preserve">    </t>
    </r>
    <r>
      <rPr>
        <b/>
        <sz val="18"/>
        <color indexed="10"/>
        <rFont val="Arial"/>
        <family val="2"/>
      </rPr>
      <t>** DOING SO MAY RESULT IN REJECTION OF YOUR BID.</t>
    </r>
  </si>
  <si>
    <r>
      <t xml:space="preserve">    ……..AND DO </t>
    </r>
    <r>
      <rPr>
        <b/>
        <sz val="20"/>
        <color indexed="10"/>
        <rFont val="Arial"/>
        <family val="2"/>
      </rPr>
      <t xml:space="preserve">NOT </t>
    </r>
    <r>
      <rPr>
        <b/>
        <sz val="20"/>
        <rFont val="Arial"/>
        <family val="2"/>
      </rPr>
      <t>DELETE/REMOVE PAGES, TABS, ROWS OR COLUMNS FROM THIS BID SHEET.</t>
    </r>
  </si>
  <si>
    <t>ENTER VENDOR NAME HERE</t>
  </si>
  <si>
    <t xml:space="preserve"> </t>
  </si>
  <si>
    <t>ENTER LICENSE NUMBER HERE</t>
  </si>
  <si>
    <t>Herbicides</t>
  </si>
  <si>
    <t>ACCORD</t>
  </si>
  <si>
    <t>AQUA NEAT</t>
  </si>
  <si>
    <t>AQUA STAR</t>
  </si>
  <si>
    <t>RODEO</t>
  </si>
  <si>
    <t>ERASER</t>
  </si>
  <si>
    <t>RAZOR PRO</t>
  </si>
  <si>
    <t>STRIKEOUT EXTRA</t>
  </si>
  <si>
    <t>ROUND-UP Pro</t>
  </si>
  <si>
    <t>AQUACIDE</t>
  </si>
  <si>
    <t>CROSSBOW</t>
  </si>
  <si>
    <t>FREELEXX</t>
  </si>
  <si>
    <t>PATHWAY</t>
  </si>
  <si>
    <t>VETERAN 720</t>
  </si>
  <si>
    <t>WEEDAR 64</t>
  </si>
  <si>
    <t>WEEDestroy AM-40</t>
  </si>
  <si>
    <t>EMBARK</t>
  </si>
  <si>
    <t>EMBARK 2S IVM</t>
  </si>
  <si>
    <t>EMBARK 2S</t>
  </si>
  <si>
    <t>OUST XP</t>
  </si>
  <si>
    <t>OUST EXTRA</t>
  </si>
  <si>
    <t>SULFOMET</t>
  </si>
  <si>
    <t>OUTRIDER</t>
  </si>
  <si>
    <t>ELEMENT 4</t>
  </si>
  <si>
    <t>GARLON 3A</t>
  </si>
  <si>
    <t>VASTLAN</t>
  </si>
  <si>
    <t>GARLON 4</t>
  </si>
  <si>
    <t>PATHFINDER II</t>
  </si>
  <si>
    <t>RENOVATE 3</t>
  </si>
  <si>
    <t>TAHOE 3A</t>
  </si>
  <si>
    <t>BANVEL</t>
  </si>
  <si>
    <t>OVERDRIVE</t>
  </si>
  <si>
    <t>DIRON 80 WDG</t>
  </si>
  <si>
    <t>KARMEX DF</t>
  </si>
  <si>
    <t>SAHARA</t>
  </si>
  <si>
    <t>ESCORT XP</t>
  </si>
  <si>
    <t>STREAMLINE</t>
  </si>
  <si>
    <t>VIEWPOINT</t>
  </si>
  <si>
    <t>POAST PLUS</t>
  </si>
  <si>
    <t>POAST</t>
  </si>
  <si>
    <t>SPIKE 20P</t>
  </si>
  <si>
    <t>ASSURE II</t>
  </si>
  <si>
    <t>ASULOX</t>
  </si>
  <si>
    <t>DIQUATE E PRO 2L</t>
  </si>
  <si>
    <t>HABITAT</t>
  </si>
  <si>
    <t>KRENITE S</t>
  </si>
  <si>
    <t>LANDMARK XP</t>
  </si>
  <si>
    <t>MILLENNIUM ULTRA 2</t>
  </si>
  <si>
    <t>PENDULUM WDG</t>
  </si>
  <si>
    <t>PERSPECTIVE</t>
  </si>
  <si>
    <t>PLATEAU</t>
  </si>
  <si>
    <t>POLARIS</t>
  </si>
  <si>
    <t>REWARD</t>
  </si>
  <si>
    <t>SNAPSHOT 2.5 TG</t>
  </si>
  <si>
    <t>SURFLAN A.S.</t>
  </si>
  <si>
    <t>TELAR</t>
  </si>
  <si>
    <t>TORDON RTU</t>
  </si>
  <si>
    <t>TRANSLINE</t>
  </si>
  <si>
    <t>VELPAR L</t>
  </si>
  <si>
    <t>CLEARCAST</t>
  </si>
  <si>
    <t>ESPLANADE</t>
  </si>
  <si>
    <t>Finale VU</t>
  </si>
  <si>
    <t>SPIKE 80 DF</t>
  </si>
  <si>
    <t>INGREDIENTS</t>
  </si>
  <si>
    <t>ACTIVATE PLUS</t>
  </si>
  <si>
    <t>AQUA-KING PLUS</t>
  </si>
  <si>
    <t>CWC SHARPSHOOTER</t>
  </si>
  <si>
    <t>INDUCE</t>
  </si>
  <si>
    <t>INVADE 80</t>
  </si>
  <si>
    <t>INVADE 90</t>
  </si>
  <si>
    <t>CIDE-KICK II</t>
  </si>
  <si>
    <t>GROUNDED</t>
  </si>
  <si>
    <t>MIST-TROL</t>
  </si>
  <si>
    <t>MIST-TROL 336</t>
  </si>
  <si>
    <t>SECURE ULTRA</t>
  </si>
  <si>
    <t>DEFOAMER</t>
  </si>
  <si>
    <t>DESTINY</t>
  </si>
  <si>
    <t>MIRAGE</t>
  </si>
  <si>
    <t>LOVELAND LI 700</t>
  </si>
  <si>
    <t>PEPTOIL</t>
  </si>
  <si>
    <t>PREFERENCE</t>
  </si>
  <si>
    <t>RED RIVER 90</t>
  </si>
  <si>
    <t>REQUEST</t>
  </si>
  <si>
    <t>STA – PUT PLUS</t>
  </si>
  <si>
    <t>SURF-AC 820</t>
  </si>
  <si>
    <t>RRSI</t>
  </si>
  <si>
    <t>NU – FILM – IR</t>
  </si>
  <si>
    <t>ELITE PREMIER BLUE</t>
  </si>
  <si>
    <t>ELITE IMPERIAL</t>
  </si>
  <si>
    <t>LIBERATE</t>
  </si>
  <si>
    <t>AQUFACT</t>
  </si>
  <si>
    <t>PENETRON</t>
  </si>
  <si>
    <t>CHOICE</t>
  </si>
  <si>
    <t>Surfactants and Adjuvants</t>
  </si>
  <si>
    <t>CATEGORY</t>
  </si>
  <si>
    <t>Example Pricing: WEED KILLER</t>
  </si>
  <si>
    <t>12 x 1 qt</t>
  </si>
  <si>
    <t>10 x 20 oz</t>
  </si>
  <si>
    <t>U/M</t>
  </si>
  <si>
    <t>GALLON</t>
  </si>
  <si>
    <t>QUART</t>
  </si>
  <si>
    <t>BAG</t>
  </si>
  <si>
    <t>OUNCE</t>
  </si>
  <si>
    <t>POUND</t>
  </si>
  <si>
    <t>CONTAINER SIZE</t>
  </si>
  <si>
    <t>PRODUCT NAME</t>
  </si>
  <si>
    <t>(Select from Dropdown List)</t>
  </si>
  <si>
    <t>Ounce</t>
  </si>
  <si>
    <t>Example Pricing: Herbicide</t>
  </si>
  <si>
    <t>NUMBER OF CONTAINERS</t>
  </si>
  <si>
    <t>TOTAL QUANTITY</t>
  </si>
  <si>
    <t>List any Unit of Measure (U/M) that may be considered when listing container sizes.</t>
  </si>
  <si>
    <r>
      <rPr>
        <b/>
        <sz val="12"/>
        <color indexed="8"/>
        <rFont val="Arial"/>
        <family val="2"/>
      </rPr>
      <t>CATEGORY
HERBICIDE OR SURFACTANT  &amp; ADJUVANTS</t>
    </r>
    <r>
      <rPr>
        <sz val="12"/>
        <color indexed="8"/>
        <rFont val="Arial"/>
        <family val="2"/>
      </rPr>
      <t xml:space="preserve">
( Will populate once PRODUCT NAME is selected. )</t>
    </r>
  </si>
  <si>
    <t>Additional single size or group size containers may be added in the blank yellow spaces below.</t>
  </si>
  <si>
    <t>A list of containers and sizes commonly provided in past contracts have been entered below.</t>
  </si>
  <si>
    <t>Vendor may add multiple size options for the same products.</t>
  </si>
  <si>
    <t>Below are the list of herbicides and surfactants and Adjuvants.</t>
  </si>
  <si>
    <t>END OF LIST</t>
  </si>
  <si>
    <t>SELECT PRODUCT NAME</t>
  </si>
  <si>
    <t>SELECT CONTAINER 
SIZE &amp; PACKAGING</t>
  </si>
  <si>
    <t>Price Per
Unit of Measure</t>
  </si>
  <si>
    <t>Any products added, will be at the bottom of the dropdown menu when selecting the products to include on the pricing tab</t>
  </si>
  <si>
    <t>(Select a U/M)</t>
  </si>
  <si>
    <t>End of List</t>
  </si>
  <si>
    <t>Pesticide Dealer License Number:</t>
  </si>
  <si>
    <t>Vendor may add multiple size packages of the same size container.</t>
  </si>
  <si>
    <t>At a minimum, vendor shall supply a single unit small sized container, for any item they choose to bid.</t>
  </si>
  <si>
    <t>Fields populate when Container and Price are entered</t>
  </si>
  <si>
    <t xml:space="preserve">	Herbicides, Surfactants, Adjuvants &amp; Tank Cleaners</t>
  </si>
  <si>
    <t>ENTER TOTAL PRICE
of Product for Size
and Packaging listed</t>
  </si>
  <si>
    <t>Active ingredient(s): Glyphosate, 53.8%</t>
  </si>
  <si>
    <t>ACCORD XRT II</t>
  </si>
  <si>
    <t xml:space="preserve">Active ingredient(s): glyphosate- 50.2%  </t>
  </si>
  <si>
    <t xml:space="preserve">Active ingredient(s): Spreader and Activator, Nonionic Surfactant, Alkylarylpolyoxyethylene glycols, tall oil fatty acids, 90% </t>
  </si>
  <si>
    <t>ACTIVATOR 90</t>
  </si>
  <si>
    <t>Active ingredient(s): alkylphenol ethoxylate- 90%</t>
  </si>
  <si>
    <t>AQUACHEM 90</t>
  </si>
  <si>
    <t>Active ingredient(s): Alkyl Phenol Ethoxylate and Alcohol Ethoxylate- 90%</t>
  </si>
  <si>
    <t>Active Ingredient(s): 2,4-Dichlorophenoxyacetic acid, 17.5%</t>
  </si>
  <si>
    <t>Active Ingredient(s):  Alkylphenol-hydroxypolyoxethylene, Glycols, Isopropanol, 90%</t>
  </si>
  <si>
    <t>AQUASHADE</t>
  </si>
  <si>
    <t>Active ingredient(s): Acid blue 9- 23.63 %    Acid yellow 23-2.39 %  Inert-73.98%</t>
  </si>
  <si>
    <t>Active ingredient(s): Principal Functioning Agents: Amines, tallow alkyl, ethoxylated........................ 30.0-60.0% Isotridecylalcohol, ethoxylated................. 13.0-30.0% Ethylene glycol .................. 0.1-1.0%</t>
  </si>
  <si>
    <t>ARBORCHEM LIQUID DEFOAMER</t>
  </si>
  <si>
    <t>Active ingredient(s): Dimethylsiloxane emulsion</t>
  </si>
  <si>
    <t>ARBORCHEM OS BASAL DYE BLUE</t>
  </si>
  <si>
    <t>Active ingredient(s): propriety blend of petroleum distilates, blue colorant and formulation acids- 100%</t>
  </si>
  <si>
    <t>ARBORCHEM WATER CONDITIONER</t>
  </si>
  <si>
    <t>ARBORFILM IR</t>
  </si>
  <si>
    <t>Active ingredient(s): Pinene polymers, related derivatives and constituents ineffective as a spray adjuvant- 100%</t>
  </si>
  <si>
    <t>ARSENAL 2NS</t>
  </si>
  <si>
    <t>Active ingredient(s): isopropylamine salt of imazapyr- 27.8%</t>
  </si>
  <si>
    <t>Active Ingredient(s): Quizalofop P-Ethyl, 10.3%</t>
  </si>
  <si>
    <t>Active Ingredient(s): Sodium salt of asulam, 36.2%</t>
  </si>
  <si>
    <t>Active Ingredient(s):  Dimethylamine Salt of Dicamba (3,6-dichloro-0-anisic acid),  48.2%,; Dimethylamine Salts of Related Acids, 12.0%</t>
  </si>
  <si>
    <t>BARK OIL BLUE LT</t>
  </si>
  <si>
    <t>Active ingredient(s): Petroleum distilates, tall oil fatty acids, nonylphenol ethoxylate and constituentsineffective as an adjuvant- 100%</t>
  </si>
  <si>
    <t>Active ingredient(s): Principal Functioning Agents: Salts of propionic, hydroxy carboxylic, Polyacrylic acids, phosphate ester and Ammonium sulfate……….50%; Constituents ineffective as spray adjuvant……….50%</t>
  </si>
  <si>
    <t>Active Ingredient(s): d'limonene, related isomers, and emulsifiers, 100%</t>
  </si>
  <si>
    <t>CLEANCUT</t>
  </si>
  <si>
    <t>Active Ingredient(s): penoxsulam: 2-(2,2-difluoroethoxy)-N- (5,8-dimethoxy[1,2,4] triazolo[1,5c]pyrimidin- 2-yl)-6-(trifluoromethyl)benzenesulfonamide....... 0.85% oxyfluorfen: 2-chloro-1-(3-ethoxyl-4- nitrophenoxy)-4-(trifluoromethyl) benzene ................. 40.31%.</t>
  </si>
  <si>
    <t>Active Ingredient(s): ammonium salt of imazamox, 12.1%</t>
  </si>
  <si>
    <t>CONTROL LIQUID DRIFT CONTROL</t>
  </si>
  <si>
    <t>Active ingredient(s): Polyvinyl Polymer (Polyacrylamide).- 35.25 %</t>
  </si>
  <si>
    <t>Active Ingredient(s): 2, 4-dichlorophenoxyacetic acid, butoxyethl ester 34.4% and triclopyr, 16.5%</t>
  </si>
  <si>
    <t>Active Ingredient(s): Palyacrylamide copolymer 30%, Ingredients ineffective as spray adjuvants 70%.</t>
  </si>
  <si>
    <t>Active Ingredient(s): Dimethylpolysiloxane suspension, 1.25%</t>
  </si>
  <si>
    <t>Active Ingredient(s): Methylated soybean oil, soybean oil, Alkylphenol ethoxylate, 99.6%</t>
  </si>
  <si>
    <t>Active Ingredient(s): saflufenacil: N’-[2-chloro-4-fluoro-5-93-methyl-2,6-dioxo-4-(trifluoromethyl)-3, 6-dihydro-1(2H)-pyrimidinyl)benzoyl]-N-isopropyl-N-methylsulfamide………….29.74%</t>
  </si>
  <si>
    <t>DIQUAT</t>
  </si>
  <si>
    <t>Active ingredient(s): Diquat dibromide......37.3%</t>
  </si>
  <si>
    <t>DIQUAT SPC</t>
  </si>
  <si>
    <t>Active ingredient(s): Diquat dibromide [6,7-dihydrodipyrido(1,2-a:2’,1’-c) pyrazinediium dibromide] 37.3%</t>
  </si>
  <si>
    <t>Active Ingredient(s): Diquat dibromide, 37.3%</t>
  </si>
  <si>
    <t>Active Ingredient(s): Diuron[3-(3,4-dichlorophenyl)-1,1-dimethlurea], 80%</t>
  </si>
  <si>
    <t>DRIFT REZIST, DEPOSITION AND DRIFT CONTROL AGENT</t>
  </si>
  <si>
    <t>ECOMAZAPYR 2 SL</t>
  </si>
  <si>
    <t>ELEMENT 3A</t>
  </si>
  <si>
    <t>Active ingredient(s): Triclopyr 44.4%</t>
  </si>
  <si>
    <t>Active ingredient(s): Triclopyr 61.6%</t>
  </si>
  <si>
    <t>Active Ingredient(s): Triclopyr, 61.6%</t>
  </si>
  <si>
    <t>ELITE BARREN</t>
  </si>
  <si>
    <t>Active ingredient(s): Principal functioning agents: Proprietary blend of hydroxy carboxylic acid, phosphoric acids and ammonium sulfate........52% Components ineffective as water conditioners ..........48%</t>
  </si>
  <si>
    <t>ELITE PLATINUM</t>
  </si>
  <si>
    <t xml:space="preserve">Active ingredient(s): Surfactants, humectants, free fatty acids 90%  </t>
  </si>
  <si>
    <t>Active ingredient(s): Basal oil with blue dye:  Principal functioning agents: Paraffi¬n Oil, Surface Active Compounds and Coupling Agents ...........100%</t>
  </si>
  <si>
    <t>ELITE RADIANT</t>
  </si>
  <si>
    <t>Active ingredient(s): Di-1-p-menthene, nonionic surfactant, paraffinic hydrocarbons 100%</t>
  </si>
  <si>
    <t>ELITE SECURE ULTRA</t>
  </si>
  <si>
    <t>Active ingredient(s): Polymers and other active ingredients 35%   ingredients ineffective as spray adjuvants 65%</t>
  </si>
  <si>
    <t>ELITE VELOCITY</t>
  </si>
  <si>
    <t>Active ingredient(s): Proprietary combination of oils and emulsifiers 99%</t>
  </si>
  <si>
    <t>Active ingredient(s): Diethanolamine salt of mefluidide (N-[2,4-dimethyl-5-[[(trifluoromethyl)-sulfonyl]amino]phenyl] acetamide), 3.2%</t>
  </si>
  <si>
    <t>Active ingredient(s): Diethanolamine salt of mefluidide (N-[2,4-dimethyl-5-[[(trifluoromethyl)-sulfonyl]amino]phenyl] acetamide), 28%</t>
  </si>
  <si>
    <t>EP 90</t>
  </si>
  <si>
    <t>Active ingredient(s): Nonionic surfactant, humectant, dimethylpolysiloxane and constituents ineffective as an adjuvant 100%</t>
  </si>
  <si>
    <t>Active Ingredient(s): Glyphosate, 41%</t>
  </si>
  <si>
    <t>Active Ingredient(s): Metsulfuron methyl, 60%</t>
  </si>
  <si>
    <t>Active Ingredient(s): Indaziflam, 19.05%</t>
  </si>
  <si>
    <t>ESPLANADE 200SC</t>
  </si>
  <si>
    <t>Active ingredient(s): Indaziflam 19.05%</t>
  </si>
  <si>
    <t>Active Ingredient(s):  Indaziflam………0.089%; Diquat dibromide…………0.890%; Glyphosate isopropylamine salt……..20.460%</t>
  </si>
  <si>
    <t>ESPLANADE SURE</t>
  </si>
  <si>
    <t>Active ingredient(s): indaziflam 24.3%  rimsulfuron 16.7%</t>
  </si>
  <si>
    <t>Active Ingredient(s): Glufosinate-ammonium- 11.33%</t>
  </si>
  <si>
    <t>Active Ingredient(s): 2,4-Dichlorophenoxyacetic acid, choline salt 56.3%</t>
  </si>
  <si>
    <t>Active Ingredient(s): topramezone: [3-(4,5-dihydro-isoxazolyl)-2-methyl-4-(methylsulfonyl) phenyl](5-hydroxy-1-methyl-1H-pyrazol-4-yl)methanone………………..29.7%</t>
  </si>
  <si>
    <t>Active Ingredient(s): Triclopyr, 44.4%</t>
  </si>
  <si>
    <t>GARLON 4 ULTRA</t>
  </si>
  <si>
    <t>GENERIC LIBERTY</t>
  </si>
  <si>
    <t>Active ingredient(s): glufosinate-ammonium  24.5%</t>
  </si>
  <si>
    <t>Active ingredient(s): drift control, proprietary blend of aliphatic hydrocarbons, hexahydric alcohol ethoxylates and C-18 -C-20 FATTY ACIDS, 99%</t>
  </si>
  <si>
    <t>Active Ingredient(s): Isopropylamine salt of Imazapyr, 28.7%</t>
  </si>
  <si>
    <t>IMAZURON</t>
  </si>
  <si>
    <t>Active ingredient(s): Imazapyr (2-[4,5-dihydro-4-methyl-4-(1-methylethyl)-5-oxo-1 H-imidazol-2-yl]-3-pyridinecarboxylic acid)  7.78%          Diuron (3-[3,4-dichloropheny]-1,1-dimethylurea) 62.22%</t>
  </si>
  <si>
    <t>Active Ingredient(s): Alkyl Aryl Polyoxyethylene Ether, Free Fatty Acids, and Dimothyl Polysiloxane, 90%</t>
  </si>
  <si>
    <t>Active Ingredient(s): Modified vegetable oil and emulsifiers, 100%</t>
  </si>
  <si>
    <t>Active Ingredient(s): Alkyl Aryl Polyoxyethylene Ether, Free Fatty Acids, and isopropanol, 80%</t>
  </si>
  <si>
    <t>Active Ingredient(s): Alkyl Aryl Polyoxyethylene Ether, Free Fatty Acids, and isopropanol, 90%</t>
  </si>
  <si>
    <t>Active Ingredient(s): Diuron 3-[3,4-dichlorophenyl]-1,1-dimethlurea, 80%</t>
  </si>
  <si>
    <t>KINGPIN (ORGANOSILICONE/MSO BLEND)</t>
  </si>
  <si>
    <t>Active ingredient(s): Proprietary blend of polyalkyleneoxide modified polydimethylsiloxane, nonionic emulsifiers and methylated vegetable oil . 100%</t>
  </si>
  <si>
    <t>Active Ingredient(s): Ammonium salt of fosamine, 41.5%</t>
  </si>
  <si>
    <t>Active Ingredient(s): Sulfometuron methyl, 50% and Chlorsulfuron, 25%</t>
  </si>
  <si>
    <t>Active ingredient(s): Principal Functioning Agents: Lecithin, methyl esters of fatty acids, and alcohol ethoxylate.................................100%</t>
  </si>
  <si>
    <t>Active Ingredient(s): Phosphatidyl-chlorine, 80%</t>
  </si>
  <si>
    <t>MAKAZE</t>
  </si>
  <si>
    <t>Active ingredient(s): glyphosate 41 %</t>
  </si>
  <si>
    <t>MAXIMIZER</t>
  </si>
  <si>
    <t>Active ingredient(s): Paraffin Base Petroleum Oil (Proprietary Mixture)  83%     Tall oil fatty acids, alkylphenol ethoxylate 16.3%</t>
  </si>
  <si>
    <t>Active ingredient(s): Potassium salt of aminocyclopyrachlor Potassium salt of 6-amino-5-chloro-2-cyclopropyl-4-pyrimidinecarboxylic acid- 25%</t>
  </si>
  <si>
    <t>MILELENNIUM ULTRA</t>
  </si>
  <si>
    <t>Active Ingredient(s): 2, 4, D , 37.32%+ Monoethanolamine salt of 3,6-Dichloro-2-Pyridinecarboxylic Acid, 2.54% + Dicamba, 4.65%</t>
  </si>
  <si>
    <t>Active ingredient(s): Lake Dye</t>
  </si>
  <si>
    <t>Active Ingredient(s): Polyvinyl polymer, 2%</t>
  </si>
  <si>
    <t xml:space="preserve">Active Ingredient(s): Polyvinyl polymer, 30%, </t>
  </si>
  <si>
    <t>MOJAVE 70EG</t>
  </si>
  <si>
    <t>Active ingredient(s): Imazapyr 7.78%    Diuron 62.22%</t>
  </si>
  <si>
    <t>MSM60DF</t>
  </si>
  <si>
    <t>Active ingredient(s): Metsulfuron Methyl 60%</t>
  </si>
  <si>
    <t>MSO W/LECITECH</t>
  </si>
  <si>
    <t>Active ingredient(s): Methylated vegetable oil, alcohol ethoxylate, phosphatidylcholine 100%</t>
  </si>
  <si>
    <t>Active Ingredient(s): Poly-1-p-Menthene, 96%</t>
  </si>
  <si>
    <t>Active Ingredient(s): Sulfometuron methyl, 56.25% and Metsulfuron methyl, 15%</t>
  </si>
  <si>
    <t>Active Ingredient(s): Sulfometuron methyl, 75%</t>
  </si>
  <si>
    <t>Active Ingredient(s): Sulfosulfuron, 75%</t>
  </si>
  <si>
    <t>Active Ingredient(s): Sodium salt of diflufenzopyr: 2-(1-[([3,5-difluorophenylamino] carbonyl)-hydrazono]ethyl)-3-pyridinecarboxylic acid, sodium salt 21.4%; Sodium salt of dicamba 3,6-dichloro-o-anisic acid 55%</t>
  </si>
  <si>
    <t>Active Ingredient(s): Triclopyr, 13.6%</t>
  </si>
  <si>
    <t>Active Ingredient(s): Picloram, 5.4% and 2, 4-dichlorphenoxyacetic acid, triisopropanoinine salt, 20.9%</t>
  </si>
  <si>
    <t>PENDULUM AQUACAP</t>
  </si>
  <si>
    <t>Active ingredient(s): Pendimethalin:  N-(1-ethylpropyl)-3,4-dimethyl-2,6-dinitrobenzenamine…....38.7%</t>
  </si>
  <si>
    <t>Active Ingredient(s): Pendinethalin, 60%</t>
  </si>
  <si>
    <t>Active ingredient(s): Principal Functioning Agents: Alkyl Amine Ethoxylate, Polyethylene Glycol..........47% Constituents ineffective as spray adjuvants ........ 53%</t>
  </si>
  <si>
    <t>Active Ingredient(s):  Paraffin Base Petroleum Oil, 83%</t>
  </si>
  <si>
    <t>Active Ingredient(s): Aminocyclopyrachlor, 39.5% and Chlorsulfuron, 15.8%</t>
  </si>
  <si>
    <t>Active Ingredient(s):  Indaziflam……2.00%; Potassium salt of aminocyclopyrachlor: 6-amino-5-chloro-2-cycloprpy;-4-pyrimidinecarboxylic acid….6.55%; Isopropylamine salt of imazapyr: (2-[4,5-dihydro-4-methyl-4-(1-methylethyl)-5-oxo-1H-imidazol-2-yl]-3-pyridinecarboxylic acid……….71.02%</t>
  </si>
  <si>
    <t>PLAINVIEW SC</t>
  </si>
  <si>
    <t>Active ingredient(s): Indaziflam…..2%; Aminocyclopyrachlor, potassium salt….6.55%;  Imazapyr, isopropylamine salt…...20.43%</t>
  </si>
  <si>
    <t>Active Ingredient(s): Ammonium salt of imazapic, 23.6%</t>
  </si>
  <si>
    <t>PLATOON</t>
  </si>
  <si>
    <t>Active ingredient(s): Dimethylamine Salt of 2,4-Dichlorophenoxyacetic Acid…......47.3%</t>
  </si>
  <si>
    <t>Active Ingredient(s):  Sethoxdim, 18%</t>
  </si>
  <si>
    <t>Active Ingredient(s): Sethoxdim, 13%</t>
  </si>
  <si>
    <t>Active Ingredient(s): Alkylphenol ethoxylate, sodium salts of soya fatty acids, isopropyl alcohol, 89.5%</t>
  </si>
  <si>
    <t>RANGER PRO</t>
  </si>
  <si>
    <t>Active ingredient(s): Glyphosate, isopropylamine salt…...41.0%</t>
  </si>
  <si>
    <t>Active Ingredient(s): Alkylarypolyoxethylene glycols free fatty acids, 90%</t>
  </si>
  <si>
    <t>REIGN LC</t>
  </si>
  <si>
    <t>Active ingredient(s): Polyvinyl polymer…..30%</t>
  </si>
  <si>
    <t>Active Ingredient(s): Proprietary blend of ammonium polyacrylates, hydroxy carboxylates and sulphates, 50%</t>
  </si>
  <si>
    <t>Active Ingredient(s): Diquate dibromide, 37.3%</t>
  </si>
  <si>
    <t>Active Ingredient(s): Glyphosate N- (phosphonomethyl) glycine, isopropylamine salt, 53.8%</t>
  </si>
  <si>
    <t>ROUNDUP CUSTOM</t>
  </si>
  <si>
    <t>Active ingredient(s): Glyphosate, N-(phosphonomethyl)glycine, in the form of its isopropylamine salt......53.8%</t>
  </si>
  <si>
    <t>Active Ingredient(s):  Glyphosate N- (phosphonomethyl) glycine, isopropylamine salt,41`%</t>
  </si>
  <si>
    <t>ROUNDUP PRO CONCENTRATE</t>
  </si>
  <si>
    <t>Active ingredient(s): Glyphosate, isopropylamine salt.....50.2%</t>
  </si>
  <si>
    <t>Active ingredient(s): Principal functioning agents: Methylated seed oil blend and emulsifiers ...........100.0%</t>
  </si>
  <si>
    <t>RRSI 1%</t>
  </si>
  <si>
    <t>Active Ingredient(s): 100% Polyacrylamide Solution and Inert Ingredients</t>
  </si>
  <si>
    <t>RRSI DEFOAMER</t>
  </si>
  <si>
    <t>Active Ingredient(s): 15% Polydimethylsiloxane; silica</t>
  </si>
  <si>
    <t>RRSI PACER</t>
  </si>
  <si>
    <t>Active Ingredient(s): 83% Paraffin Base Petroleum Oil</t>
  </si>
  <si>
    <t>RRSI SUNSET - MSO</t>
  </si>
  <si>
    <t>Active Ingredient(s): 100% Methylated seed oil blend and emulsifiers</t>
  </si>
  <si>
    <t>Active Ingredient(s): Imazapyr, 7,78% and Diuron, 62.22%</t>
  </si>
  <si>
    <t xml:space="preserve">Active Ingredient(s): drift control, Active Ingredient(s): Polymers and other active ingredients, 35% </t>
  </si>
  <si>
    <t>SFM 75</t>
  </si>
  <si>
    <t>Active Ingredient(s): Sulfometuron methyl: {Methyl 2-[[[[(4,6-dimethyl-2pyrimidinyl)amino]-carbonyl]amino]sulfonyl]benzoate}</t>
  </si>
  <si>
    <t>SFM EXTRA</t>
  </si>
  <si>
    <t>Active Ingredient(s): Methyl 2-[[[[(4,6-dimethyl-2pyrimidinyl)amino]-carbonyl]amino] sulfonyl]benzoate.....................................................................................56.25% Metsulfuron Methyl Methyl 2-[[[[(4-methoxy-6-methyl-1,3,5-triazin-2-yl)amino]- carbonyl]amino]sulfonyl]benzoate</t>
  </si>
  <si>
    <t>Active ingredient(s): florpyrauxifen-benzyl: 2-pyridinecarboxylic acid, 4-amino-3-chloro-6-(4-chloro[1]2-fluoro-3-methoxy-phenyl)- 5-fluoro-, phenyl methyl ester…..2.7%</t>
  </si>
  <si>
    <t>Active Ingredient(s): Trifluralin, 2% and Isoxaben, .5%</t>
  </si>
  <si>
    <t>SPECTREX - OS BLUE LC</t>
  </si>
  <si>
    <t>Active Ingredient(s): A proprietary blend of petroleum distillates, blue colorant and formulation aids</t>
  </si>
  <si>
    <t>Active Ingredient(s): Tebuthiuron: N-[5-(1,1-dimethylethyl)-1,3,4-thiadiazol-2-yl]-N, Nl–dimethylurea, 20%</t>
  </si>
  <si>
    <t xml:space="preserve">Active Ingredient(s): Tebuthiuron, 80% </t>
  </si>
  <si>
    <t>Active Ingredient(s): Polyvinyl Polymer, 1%</t>
  </si>
  <si>
    <t>Active Ingredient(s): Aminocylclopyrachlor, 39.5% and Metsulfuron methyl, 12.6%</t>
  </si>
  <si>
    <t>Active Ingredient(s):  Alkyl Polyethoxyethanol and N-Butenal, 80%</t>
  </si>
  <si>
    <t>Active Ingredient(s): Oryzalin, 40.4%</t>
  </si>
  <si>
    <t>Active Ingredient(s): Chlorsulfuron, 75%</t>
  </si>
  <si>
    <t>TELAR XP</t>
  </si>
  <si>
    <t>Active ingredient(s): Chlorsulfuron…...75%</t>
  </si>
  <si>
    <t>Active Ingredient(s): 2-pyridinecarboxylic acid, 4-amino-3,6-dichloro-, potassium salt..........................................71.01% florpyrauxifen-benzyl: 2-pyridinecarboxylic acid, 4-amino-3-chloro-6-(4-chloro-2-fluoro-3-methoxy-phenyl)- 5-fluoro-, phenyl methyl ester.......................6.00%</t>
  </si>
  <si>
    <t>TI 2.5G</t>
  </si>
  <si>
    <t>Active Ingredient(s): Trifluralin 2% and Isozaben .5%</t>
  </si>
  <si>
    <t>Active Ingredient(s): Trinexapac-ethyl:................................. 12.0%</t>
  </si>
  <si>
    <t>Active ingredient(s): Picloram, triisopropanolamine salt…..........5.4%; 2,4-D, triisopropanolamine salt…......20.9%</t>
  </si>
  <si>
    <t>Active Ingredient(s): Clopyralid, 40.9%</t>
  </si>
  <si>
    <t>UNFOAMER</t>
  </si>
  <si>
    <t>Active ingredient(s): Dimethylpolysiloxane, polypropylene glycol, methylated silicone…....12.5%</t>
  </si>
  <si>
    <t>Active Ingredient(s): Triclopyr choline: 2-[(3,5,6-trichloro-2-pyridinyl)oxy] acetic acid, choline salt 54.72%</t>
  </si>
  <si>
    <t>Active Ingredient(s): Hexazinone, 25%</t>
  </si>
  <si>
    <t>Active Ingredient(s): Dimethylamine salt of 2, 4-dichlorpphenoxyacetic acid, 24.58% and Dimethylamine salt of dicamba, 12.82%</t>
  </si>
  <si>
    <t>Active Ingredient(s):Imazapyr, 31.6% and Aminocyclpyrachlor, 22.8% and Metsulfuron methyl, 7.3%</t>
  </si>
  <si>
    <t>VISTA XRT</t>
  </si>
  <si>
    <t>Active ingredient(s): Fluroxypyr, 1-methylheptyl ester…........45.52</t>
  </si>
  <si>
    <t>Active Ingredient(s): 2,4 – Dichlorophenoxyacetic Acid, dimethylamine salt, 46.8%</t>
  </si>
  <si>
    <t>Active Ingredient(s): Dimethylamine Salt of 2,4 – Dichlorophenoxyacetic Acid, 47.3%</t>
  </si>
  <si>
    <t>WHETSTONE</t>
  </si>
  <si>
    <t>Active ingredient(s): Aminopyralid, triisopropanolammonium salt….........40.6%</t>
  </si>
  <si>
    <t>Active ingredient(s): Aliphatic Based Petroleum Oil- 83%  alpha-Hydro-omega-hydroxypolyoxyethylene esters of aliphatic acids, alkylaryl sulfonic acids and their salts- 16%</t>
  </si>
  <si>
    <t xml:space="preserve">Active ingredient(s): polyvinyl polymer 1% </t>
  </si>
  <si>
    <t xml:space="preserve">Active ingredient(s): Isopropylamine salt of Imazapyr (2-[4,5-dihydro-4-methyl-4-(1-methylethyl)-5-oxo-1H-imidazol-2-yl]-3-pyridinecarboxylic acid)* 27.8% </t>
  </si>
  <si>
    <t>Active ingredient(s): A proprietary blend of aliphatic hydrocarbons, fatty acids and alkyl ethoxylates 100%</t>
  </si>
  <si>
    <t>Active ingredient(s): imethylamine Salt of 2,4-Dichlorophenoxyacetic Acid'  37.32%   Monoethanolamine Salt of 3,6-Dichloro-2-Pyridinecarboxylic Acid  2.54%     Dimethylamine Salt of Dicamba (3,6-Dichloro-o-Anisic Acid 4.65%</t>
  </si>
  <si>
    <t>Active ingredient(s): Proprietary blend of water conditioning agents and  constituents ineffective as spray adjuvants- 100%</t>
  </si>
  <si>
    <t>Active ingredient(s): triclopyr: 2-[(3,5,6-trichloro-2-pyridinyl)oxy]  acetic acid, butoxyethyl ester  60.45%</t>
  </si>
  <si>
    <r>
      <rPr>
        <b/>
        <sz val="14"/>
        <color indexed="8"/>
        <rFont val="Calibri"/>
        <family val="2"/>
      </rPr>
      <t>VENDOR MUST PROVIDE, AT A MINIMUM, A PRICE FOR THE SMALLEST CONTAINER OR PACKAGING SIZE FOR EACH ITEM BID.</t>
    </r>
    <r>
      <rPr>
        <sz val="14"/>
        <color indexed="8"/>
        <rFont val="Calibri"/>
        <family val="2"/>
      </rPr>
      <t xml:space="preserve">
VENDOR MAY SUBMIT PRICING FOR ADDITIONAL SIZE CONTAINERS AND COMBINATIONS.</t>
    </r>
    <r>
      <rPr>
        <sz val="14"/>
        <color theme="1"/>
        <rFont val="Calibri"/>
        <family val="2"/>
        <scheme val="minor"/>
      </rPr>
      <t xml:space="preserve">   See "Container Size &amp; UM" tab </t>
    </r>
  </si>
  <si>
    <r>
      <rPr>
        <sz val="11"/>
        <color indexed="8"/>
        <rFont val="Calibri"/>
        <family val="2"/>
      </rPr>
      <t>Vendor Name:</t>
    </r>
    <r>
      <rPr>
        <sz val="11"/>
        <color theme="1"/>
        <rFont val="Calibri"/>
        <family val="2"/>
        <scheme val="minor"/>
      </rPr>
      <t xml:space="preserve"> </t>
    </r>
  </si>
  <si>
    <t>PACKAGE SIZES</t>
  </si>
  <si>
    <t>Info below is populated from cells at left, and used on pricing page</t>
  </si>
  <si>
    <t>U/M Reference</t>
  </si>
  <si>
    <t>TERRAVUE</t>
  </si>
  <si>
    <t>T-NEX</t>
  </si>
  <si>
    <t>SITEVUE VM</t>
  </si>
  <si>
    <t>PLAINVIEW</t>
  </si>
  <si>
    <t>METHOD 240 SL</t>
  </si>
  <si>
    <t>INTERLOCK</t>
  </si>
  <si>
    <t>FREQUENCY</t>
  </si>
  <si>
    <t>ESPLANADE EZ</t>
  </si>
  <si>
    <t>DETAIL</t>
  </si>
  <si>
    <t>CLEANTRAXX</t>
  </si>
  <si>
    <t>DATE</t>
  </si>
  <si>
    <t>Documentation</t>
  </si>
  <si>
    <t xml:space="preserve">    SEE ADDITIONAL NOTES/INFORMATION AT THE TOP OF VARIOUS TABS</t>
  </si>
  <si>
    <t xml:space="preserve">    SEE "CONTAINER SIZE &amp; UM" TAB IF ADDITIONAL SIZE CONTAINER AND PACKAGES ARE APPLICABLE.</t>
  </si>
  <si>
    <t xml:space="preserve">    SEE "PRODUCT LIST" TAB FOR PRODUCTS INCLUDED, AND FOR ADDITIONAL PRODUCTS THAT MAY BE CONSIDERED FOR INCLUSION.</t>
  </si>
  <si>
    <t xml:space="preserve">    SEE "HERBICIDE &amp; SURFACTANTS PRICING" TAB TO SELECT ITEMS YOU WISH TO BID</t>
  </si>
  <si>
    <r>
      <t>Vendor shall</t>
    </r>
    <r>
      <rPr>
        <b/>
        <sz val="14"/>
        <rFont val="Calibri"/>
        <family val="2"/>
        <scheme val="minor"/>
      </rPr>
      <t xml:space="preserve"> add the </t>
    </r>
    <r>
      <rPr>
        <b/>
        <sz val="14"/>
        <color rgb="FFFF0000"/>
        <rFont val="Calibri"/>
        <family val="2"/>
        <scheme val="minor"/>
      </rPr>
      <t>PRODUCT NAME,</t>
    </r>
    <r>
      <rPr>
        <b/>
        <sz val="14"/>
        <rFont val="Calibri"/>
        <family val="2"/>
        <scheme val="minor"/>
      </rPr>
      <t xml:space="preserve"> and the </t>
    </r>
    <r>
      <rPr>
        <b/>
        <sz val="14"/>
        <color rgb="FFFF0000"/>
        <rFont val="Calibri"/>
        <family val="2"/>
        <scheme val="minor"/>
      </rPr>
      <t>ACTIVE INGREDIENT(S)</t>
    </r>
    <r>
      <rPr>
        <b/>
        <sz val="14"/>
        <rFont val="Calibri"/>
        <family val="2"/>
        <scheme val="minor"/>
      </rPr>
      <t xml:space="preserve"> i</t>
    </r>
    <r>
      <rPr>
        <b/>
        <sz val="14"/>
        <color theme="1"/>
        <rFont val="Calibri"/>
        <family val="2"/>
        <scheme val="minor"/>
      </rPr>
      <t>n the appropriate columns below.</t>
    </r>
  </si>
  <si>
    <r>
      <t>Vendor shall</t>
    </r>
    <r>
      <rPr>
        <b/>
        <sz val="14"/>
        <rFont val="Calibri"/>
        <family val="2"/>
        <scheme val="minor"/>
      </rPr>
      <t xml:space="preserve"> select </t>
    </r>
    <r>
      <rPr>
        <b/>
        <sz val="14"/>
        <color rgb="FFFF0000"/>
        <rFont val="Calibri"/>
        <family val="2"/>
        <scheme val="minor"/>
      </rPr>
      <t>CATEGORY (Herbicide or Surfactant &amp; Adjuvants)</t>
    </r>
    <r>
      <rPr>
        <b/>
        <sz val="14"/>
        <rFont val="Calibri"/>
        <family val="2"/>
        <scheme val="minor"/>
      </rPr>
      <t>, from the dropdown list</t>
    </r>
    <r>
      <rPr>
        <b/>
        <sz val="14"/>
        <color theme="1"/>
        <rFont val="Calibri"/>
        <family val="2"/>
        <scheme val="minor"/>
      </rPr>
      <t xml:space="preserve"> in column B</t>
    </r>
  </si>
  <si>
    <t>375-24  Pricing   7/12/23</t>
  </si>
  <si>
    <r>
      <t xml:space="preserve">Vendor may add additional herbicides and surfactants beginning on </t>
    </r>
    <r>
      <rPr>
        <sz val="18"/>
        <color rgb="FFFF0000"/>
        <rFont val="Calibri"/>
        <family val="2"/>
        <scheme val="minor"/>
      </rPr>
      <t>line 167</t>
    </r>
    <r>
      <rPr>
        <sz val="18"/>
        <color theme="1"/>
        <rFont val="Calibri"/>
        <family val="2"/>
        <scheme val="minor"/>
      </rPr>
      <t xml:space="preserve">.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</si>
</sst>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5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48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8"/>
      <color rgb="FFFF0000"/>
      <name val="Arial"/>
      <family val="2"/>
    </font>
    <font>
      <sz val="12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4"/>
      <color theme="1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8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8"/>
      <color rgb="FFFF0000"/>
      <name val="Calibri"/>
      <family val="2"/>
      <scheme val="minor"/>
    </font>
    <font>
      <u/>
      <sz val="18"/>
      <color theme="10"/>
      <name val="Calibri"/>
      <family val="2"/>
      <scheme val="minor"/>
    </font>
    <font>
      <b/>
      <sz val="14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/>
  </cellStyleXfs>
  <cellXfs count="220">
    <xf numFmtId="0" fontId="0" fillId="0" borderId="0" xfId="0"/>
    <xf numFmtId="0" fontId="0" fillId="3" borderId="0" xfId="0" applyFill="1"/>
    <xf numFmtId="0" fontId="21" fillId="0" borderId="1" xfId="0" applyFont="1" applyBorder="1" applyAlignment="1">
      <alignment vertical="center" wrapText="1"/>
    </xf>
    <xf numFmtId="0" fontId="22" fillId="4" borderId="0" xfId="0" applyFont="1" applyFill="1" applyAlignment="1">
      <alignment horizontal="center"/>
    </xf>
    <xf numFmtId="0" fontId="23" fillId="4" borderId="0" xfId="0" applyFont="1" applyFill="1" applyAlignment="1">
      <alignment horizontal="center" vertical="center" wrapText="1"/>
    </xf>
    <xf numFmtId="7" fontId="16" fillId="4" borderId="2" xfId="1" applyNumberFormat="1" applyFont="1" applyFill="1" applyBorder="1" applyProtection="1">
      <protection locked="0"/>
    </xf>
    <xf numFmtId="0" fontId="0" fillId="4" borderId="0" xfId="0" applyFill="1"/>
    <xf numFmtId="0" fontId="24" fillId="0" borderId="1" xfId="0" applyFont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17" fillId="0" borderId="0" xfId="0" applyFont="1" applyAlignment="1">
      <alignment horizontal="center"/>
    </xf>
    <xf numFmtId="0" fontId="25" fillId="0" borderId="1" xfId="0" applyFont="1" applyBorder="1" applyAlignment="1" applyProtection="1">
      <alignment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7" fontId="25" fillId="5" borderId="1" xfId="1" applyNumberFormat="1" applyFont="1" applyFill="1" applyBorder="1" applyProtection="1">
      <protection locked="0"/>
    </xf>
    <xf numFmtId="7" fontId="26" fillId="6" borderId="1" xfId="1" applyNumberFormat="1" applyFont="1" applyFill="1" applyBorder="1" applyAlignment="1" applyProtection="1">
      <alignment horizontal="center"/>
      <protection locked="0"/>
    </xf>
    <xf numFmtId="0" fontId="26" fillId="6" borderId="1" xfId="0" applyFont="1" applyFill="1" applyBorder="1" applyAlignment="1" applyProtection="1">
      <alignment horizontal="center" vertical="center" wrapText="1"/>
      <protection locked="0"/>
    </xf>
    <xf numFmtId="0" fontId="26" fillId="6" borderId="1" xfId="0" applyFont="1" applyFill="1" applyBorder="1" applyAlignment="1" applyProtection="1">
      <alignment vertical="center" wrapText="1"/>
      <protection locked="0"/>
    </xf>
    <xf numFmtId="0" fontId="27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0" fontId="28" fillId="7" borderId="1" xfId="0" applyFont="1" applyFill="1" applyBorder="1" applyAlignment="1" applyProtection="1">
      <alignment horizontal="center"/>
      <protection locked="0"/>
    </xf>
    <xf numFmtId="0" fontId="0" fillId="8" borderId="6" xfId="0" applyFill="1" applyBorder="1"/>
    <xf numFmtId="0" fontId="0" fillId="8" borderId="7" xfId="0" applyFill="1" applyBorder="1"/>
    <xf numFmtId="0" fontId="27" fillId="0" borderId="4" xfId="0" applyFont="1" applyBorder="1" applyAlignment="1">
      <alignment horizontal="center" vertical="center" wrapText="1"/>
    </xf>
    <xf numFmtId="0" fontId="0" fillId="9" borderId="7" xfId="0" applyFill="1" applyBorder="1"/>
    <xf numFmtId="0" fontId="0" fillId="9" borderId="6" xfId="0" applyFill="1" applyBorder="1"/>
    <xf numFmtId="0" fontId="0" fillId="0" borderId="8" xfId="0" applyBorder="1" applyAlignment="1">
      <alignment vertical="top"/>
    </xf>
    <xf numFmtId="0" fontId="0" fillId="0" borderId="8" xfId="0" applyBorder="1"/>
    <xf numFmtId="0" fontId="0" fillId="0" borderId="1" xfId="0" applyBorder="1"/>
    <xf numFmtId="0" fontId="0" fillId="0" borderId="8" xfId="0" applyBorder="1" applyProtection="1">
      <protection locked="0"/>
    </xf>
    <xf numFmtId="0" fontId="20" fillId="0" borderId="9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0" fillId="0" borderId="9" xfId="0" applyBorder="1" applyProtection="1">
      <protection locked="0"/>
    </xf>
    <xf numFmtId="0" fontId="30" fillId="0" borderId="1" xfId="0" applyFont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7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2" borderId="0" xfId="0" applyFill="1"/>
    <xf numFmtId="0" fontId="6" fillId="0" borderId="0" xfId="0" applyFont="1" applyAlignment="1">
      <alignment horizontal="right"/>
    </xf>
    <xf numFmtId="0" fontId="6" fillId="0" borderId="0" xfId="0" applyFont="1"/>
    <xf numFmtId="0" fontId="3" fillId="0" borderId="0" xfId="0" applyFont="1"/>
    <xf numFmtId="0" fontId="10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/>
    </xf>
    <xf numFmtId="10" fontId="0" fillId="0" borderId="0" xfId="0" applyNumberFormat="1" applyAlignment="1">
      <alignment horizontal="left" vertical="top" wrapText="1"/>
    </xf>
    <xf numFmtId="9" fontId="0" fillId="0" borderId="0" xfId="0" applyNumberFormat="1" applyAlignment="1">
      <alignment horizontal="left" vertical="top" wrapText="1"/>
    </xf>
    <xf numFmtId="0" fontId="36" fillId="0" borderId="3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32" fillId="0" borderId="0" xfId="0" applyFont="1"/>
    <xf numFmtId="0" fontId="32" fillId="0" borderId="0" xfId="0" applyFont="1" applyAlignment="1">
      <alignment horizontal="center"/>
    </xf>
    <xf numFmtId="0" fontId="0" fillId="9" borderId="9" xfId="0" applyFill="1" applyBorder="1" applyAlignment="1">
      <alignment wrapText="1"/>
    </xf>
    <xf numFmtId="0" fontId="0" fillId="9" borderId="0" xfId="0" applyFill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6" borderId="1" xfId="0" applyFill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30" fillId="4" borderId="2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7" fontId="31" fillId="4" borderId="2" xfId="1" applyNumberFormat="1" applyFont="1" applyFill="1" applyBorder="1" applyProtection="1">
      <protection locked="0"/>
    </xf>
    <xf numFmtId="0" fontId="31" fillId="9" borderId="0" xfId="0" applyFont="1" applyFill="1" applyAlignment="1">
      <alignment wrapText="1"/>
    </xf>
    <xf numFmtId="0" fontId="31" fillId="9" borderId="9" xfId="0" applyFont="1" applyFill="1" applyBorder="1" applyAlignment="1">
      <alignment wrapText="1"/>
    </xf>
    <xf numFmtId="0" fontId="31" fillId="0" borderId="0" xfId="0" applyFont="1"/>
    <xf numFmtId="0" fontId="19" fillId="0" borderId="11" xfId="0" applyFont="1" applyBorder="1" applyAlignment="1">
      <alignment horizontal="left" vertical="top" wrapText="1"/>
    </xf>
    <xf numFmtId="0" fontId="39" fillId="0" borderId="0" xfId="0" applyFont="1" applyAlignment="1">
      <alignment wrapText="1"/>
    </xf>
    <xf numFmtId="0" fontId="30" fillId="10" borderId="2" xfId="0" applyFont="1" applyFill="1" applyBorder="1" applyAlignment="1">
      <alignment horizontal="center" vertical="center" wrapText="1"/>
    </xf>
    <xf numFmtId="7" fontId="30" fillId="10" borderId="2" xfId="1" applyNumberFormat="1" applyFont="1" applyFill="1" applyBorder="1" applyAlignment="1" applyProtection="1">
      <alignment horizontal="center" vertical="center" wrapText="1"/>
    </xf>
    <xf numFmtId="0" fontId="30" fillId="10" borderId="1" xfId="0" applyFont="1" applyFill="1" applyBorder="1" applyAlignment="1">
      <alignment horizontal="center" vertical="center" wrapText="1"/>
    </xf>
    <xf numFmtId="0" fontId="44" fillId="0" borderId="0" xfId="0" applyFont="1"/>
    <xf numFmtId="0" fontId="0" fillId="6" borderId="1" xfId="0" applyFill="1" applyBorder="1" applyAlignment="1" applyProtection="1">
      <alignment horizontal="center" vertical="top" wrapText="1"/>
      <protection locked="0"/>
    </xf>
    <xf numFmtId="0" fontId="0" fillId="6" borderId="1" xfId="0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 horizontal="center" vertical="top" wrapText="1"/>
    </xf>
    <xf numFmtId="0" fontId="0" fillId="6" borderId="1" xfId="0" applyFill="1" applyBorder="1" applyAlignment="1" applyProtection="1">
      <alignment horizontal="left" vertical="center"/>
      <protection locked="0"/>
    </xf>
    <xf numFmtId="0" fontId="45" fillId="6" borderId="3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2" fillId="5" borderId="10" xfId="0" applyFont="1" applyFill="1" applyBorder="1" applyAlignment="1">
      <alignment horizontal="center" wrapText="1"/>
    </xf>
    <xf numFmtId="0" fontId="0" fillId="0" borderId="26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7" fontId="31" fillId="4" borderId="2" xfId="1" applyNumberFormat="1" applyFont="1" applyFill="1" applyBorder="1" applyProtection="1"/>
    <xf numFmtId="7" fontId="31" fillId="4" borderId="1" xfId="1" applyNumberFormat="1" applyFont="1" applyFill="1" applyBorder="1" applyProtection="1"/>
    <xf numFmtId="7" fontId="31" fillId="4" borderId="3" xfId="1" applyNumberFormat="1" applyFont="1" applyFill="1" applyBorder="1" applyProtection="1"/>
    <xf numFmtId="0" fontId="31" fillId="5" borderId="1" xfId="0" applyFont="1" applyFill="1" applyBorder="1" applyAlignment="1">
      <alignment horizontal="center" vertical="center"/>
    </xf>
    <xf numFmtId="7" fontId="37" fillId="5" borderId="1" xfId="1" applyNumberFormat="1" applyFont="1" applyFill="1" applyBorder="1" applyAlignment="1" applyProtection="1">
      <alignment horizontal="center" vertical="center"/>
    </xf>
    <xf numFmtId="0" fontId="37" fillId="5" borderId="2" xfId="0" applyFont="1" applyFill="1" applyBorder="1" applyAlignment="1">
      <alignment horizontal="center" vertical="center"/>
    </xf>
    <xf numFmtId="0" fontId="38" fillId="14" borderId="1" xfId="0" applyFont="1" applyFill="1" applyBorder="1" applyAlignment="1" applyProtection="1">
      <alignment horizontal="center" vertical="center"/>
      <protection locked="0"/>
    </xf>
    <xf numFmtId="0" fontId="37" fillId="14" borderId="2" xfId="0" applyFont="1" applyFill="1" applyBorder="1" applyAlignment="1" applyProtection="1">
      <alignment horizontal="center" vertical="center"/>
      <protection locked="0"/>
    </xf>
    <xf numFmtId="7" fontId="37" fillId="14" borderId="2" xfId="1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vertical="top" wrapText="1"/>
    </xf>
    <xf numFmtId="0" fontId="51" fillId="0" borderId="1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29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38" fillId="0" borderId="0" xfId="0" applyFont="1"/>
    <xf numFmtId="0" fontId="53" fillId="7" borderId="13" xfId="0" applyFont="1" applyFill="1" applyBorder="1" applyAlignment="1" applyProtection="1">
      <alignment horizontal="center" wrapText="1"/>
      <protection locked="0"/>
    </xf>
    <xf numFmtId="0" fontId="53" fillId="7" borderId="2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20" fillId="0" borderId="8" xfId="0" applyFont="1" applyBorder="1" applyAlignment="1" applyProtection="1">
      <alignment wrapText="1"/>
      <protection locked="0"/>
    </xf>
    <xf numFmtId="0" fontId="29" fillId="0" borderId="0" xfId="0" applyFont="1" applyAlignment="1">
      <alignment wrapText="1"/>
    </xf>
    <xf numFmtId="0" fontId="53" fillId="6" borderId="0" xfId="0" applyFont="1" applyFill="1" applyAlignment="1">
      <alignment wrapText="1"/>
    </xf>
    <xf numFmtId="0" fontId="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6" fillId="6" borderId="26" xfId="0" applyFont="1" applyFill="1" applyBorder="1" applyAlignment="1" applyProtection="1">
      <alignment horizontal="center" vertical="center" wrapText="1"/>
      <protection locked="0"/>
    </xf>
    <xf numFmtId="0" fontId="46" fillId="6" borderId="18" xfId="0" applyFont="1" applyFill="1" applyBorder="1" applyAlignment="1" applyProtection="1">
      <alignment horizontal="center" vertical="center" wrapText="1"/>
      <protection locked="0"/>
    </xf>
    <xf numFmtId="0" fontId="46" fillId="6" borderId="19" xfId="0" applyFont="1" applyFill="1" applyBorder="1" applyAlignment="1" applyProtection="1">
      <alignment horizontal="center" vertical="center" wrapText="1"/>
      <protection locked="0"/>
    </xf>
    <xf numFmtId="0" fontId="5" fillId="11" borderId="27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9" fillId="0" borderId="1" xfId="0" applyFont="1" applyBorder="1" applyAlignment="1" applyProtection="1">
      <alignment horizontal="center" vertical="center"/>
      <protection locked="0"/>
    </xf>
    <xf numFmtId="0" fontId="39" fillId="0" borderId="2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9" fillId="0" borderId="29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39" fillId="0" borderId="28" xfId="0" applyFont="1" applyBorder="1" applyAlignment="1" applyProtection="1">
      <alignment horizontal="center" vertical="center"/>
      <protection locked="0"/>
    </xf>
    <xf numFmtId="0" fontId="39" fillId="0" borderId="15" xfId="0" applyFont="1" applyBorder="1" applyAlignment="1" applyProtection="1">
      <alignment horizontal="center" vertical="center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0" fontId="39" fillId="0" borderId="16" xfId="0" applyFont="1" applyBorder="1" applyAlignment="1" applyProtection="1">
      <alignment horizontal="center" vertical="center"/>
      <protection locked="0"/>
    </xf>
    <xf numFmtId="0" fontId="3" fillId="12" borderId="10" xfId="0" applyFont="1" applyFill="1" applyBorder="1" applyAlignment="1">
      <alignment horizontal="center" vertical="center" wrapText="1"/>
    </xf>
    <xf numFmtId="0" fontId="3" fillId="12" borderId="24" xfId="0" applyFont="1" applyFill="1" applyBorder="1" applyAlignment="1">
      <alignment horizontal="center" vertical="center" wrapText="1"/>
    </xf>
    <xf numFmtId="0" fontId="3" fillId="12" borderId="25" xfId="0" applyFont="1" applyFill="1" applyBorder="1" applyAlignment="1">
      <alignment horizontal="center" vertical="center" wrapText="1"/>
    </xf>
    <xf numFmtId="0" fontId="1" fillId="11" borderId="21" xfId="0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horizontal="center" vertical="center"/>
    </xf>
    <xf numFmtId="0" fontId="1" fillId="11" borderId="2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6" fillId="6" borderId="15" xfId="0" applyFont="1" applyFill="1" applyBorder="1" applyAlignment="1" applyProtection="1">
      <alignment horizontal="center" vertical="center" wrapText="1"/>
      <protection locked="0"/>
    </xf>
    <xf numFmtId="0" fontId="46" fillId="6" borderId="14" xfId="0" applyFont="1" applyFill="1" applyBorder="1" applyAlignment="1" applyProtection="1">
      <alignment horizontal="center" vertical="center" wrapText="1"/>
      <protection locked="0"/>
    </xf>
    <xf numFmtId="0" fontId="46" fillId="6" borderId="16" xfId="0" applyFont="1" applyFill="1" applyBorder="1" applyAlignment="1" applyProtection="1">
      <alignment horizontal="center" vertical="center" wrapText="1"/>
      <protection locked="0"/>
    </xf>
    <xf numFmtId="0" fontId="1" fillId="11" borderId="17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9" fillId="0" borderId="1" xfId="0" applyFont="1" applyBorder="1" applyAlignment="1">
      <alignment horizontal="left" vertical="center"/>
    </xf>
    <xf numFmtId="0" fontId="55" fillId="0" borderId="0" xfId="0" applyFont="1" applyAlignment="1">
      <alignment horizontal="center" vertical="center" wrapText="1"/>
    </xf>
    <xf numFmtId="0" fontId="39" fillId="13" borderId="1" xfId="0" applyFont="1" applyFill="1" applyBorder="1" applyAlignment="1">
      <alignment horizontal="left" vertical="center" wrapText="1"/>
    </xf>
    <xf numFmtId="0" fontId="39" fillId="13" borderId="26" xfId="0" applyFont="1" applyFill="1" applyBorder="1" applyAlignment="1">
      <alignment horizontal="left" vertical="center" wrapText="1"/>
    </xf>
    <xf numFmtId="0" fontId="39" fillId="13" borderId="18" xfId="0" applyFont="1" applyFill="1" applyBorder="1" applyAlignment="1">
      <alignment horizontal="left" vertical="center" wrapText="1"/>
    </xf>
    <xf numFmtId="0" fontId="39" fillId="13" borderId="11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6" fillId="0" borderId="12" xfId="2" applyFont="1" applyBorder="1" applyAlignment="1" applyProtection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48" fillId="7" borderId="1" xfId="0" applyFont="1" applyFill="1" applyBorder="1" applyAlignment="1">
      <alignment horizontal="center" vertical="center"/>
    </xf>
    <xf numFmtId="0" fontId="50" fillId="7" borderId="1" xfId="0" applyFont="1" applyFill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35" fillId="0" borderId="13" xfId="0" applyFont="1" applyBorder="1" applyAlignment="1">
      <alignment horizontal="left"/>
    </xf>
    <xf numFmtId="0" fontId="35" fillId="0" borderId="14" xfId="0" applyFont="1" applyBorder="1" applyAlignment="1">
      <alignment horizontal="left"/>
    </xf>
    <xf numFmtId="0" fontId="35" fillId="0" borderId="31" xfId="0" applyFont="1" applyBorder="1" applyAlignment="1">
      <alignment horizontal="left"/>
    </xf>
    <xf numFmtId="0" fontId="18" fillId="7" borderId="1" xfId="2" applyFill="1" applyBorder="1" applyAlignment="1" applyProtection="1">
      <alignment horizontal="center" vertical="center"/>
      <protection locked="0"/>
    </xf>
    <xf numFmtId="0" fontId="49" fillId="7" borderId="26" xfId="0" applyFont="1" applyFill="1" applyBorder="1" applyAlignment="1">
      <alignment horizontal="center" vertical="center"/>
    </xf>
    <xf numFmtId="0" fontId="49" fillId="7" borderId="18" xfId="0" applyFont="1" applyFill="1" applyBorder="1" applyAlignment="1">
      <alignment horizontal="center" vertical="center"/>
    </xf>
    <xf numFmtId="0" fontId="49" fillId="7" borderId="11" xfId="0" applyFont="1" applyFill="1" applyBorder="1" applyAlignment="1">
      <alignment horizontal="center" vertical="center"/>
    </xf>
    <xf numFmtId="0" fontId="47" fillId="0" borderId="26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2" fillId="5" borderId="24" xfId="0" applyFont="1" applyFill="1" applyBorder="1" applyAlignment="1">
      <alignment horizontal="center" vertical="center" wrapText="1"/>
    </xf>
    <xf numFmtId="0" fontId="42" fillId="5" borderId="25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0" fillId="8" borderId="6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/>
    <xf numFmtId="0" fontId="0" fillId="0" borderId="0" xfId="0"/>
    <xf numFmtId="0" fontId="0" fillId="0" borderId="4" xfId="0" applyBorder="1"/>
    <xf numFmtId="0" fontId="0" fillId="0" borderId="26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6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4">
    <cellStyle name="Currency" xfId="1" builtinId="4"/>
    <cellStyle name="Hyperlink" xfId="2" builtinId="8"/>
    <cellStyle name="Normal" xfId="0" builtinId="0"/>
    <cellStyle name="Normal 3" xfId="3" xr:uid="{00000000-0005-0000-0000-000003000000}"/>
  </cellStyles>
  <dxfs count="1">
    <dxf>
      <fill>
        <patternFill>
          <bgColor rgb="FFFFFF00"/>
        </patternFill>
      </fill>
    </dxf>
  </dxfs>
  <tableStyles count="1" defaultTableStyle="TableStyleMedium2" defaultPivotStyle="PivotStyleLight16">
    <tableStyle name="Invisible" pivot="0" table="0" count="0" xr9:uid="{BBD1B1AE-F7C1-48AA-8000-1D5AD38AD7E1}"/>
  </tableStyles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dms.net/LabelsSDS/home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dms.net/LabelsSDS/home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zoomScale="70" zoomScaleNormal="70" workbookViewId="0">
      <selection sqref="A1:C1"/>
    </sheetView>
  </sheetViews>
  <sheetFormatPr defaultRowHeight="15" x14ac:dyDescent="0.25"/>
  <cols>
    <col min="1" max="1" width="17.42578125" customWidth="1"/>
    <col min="2" max="2" width="7.5703125" customWidth="1"/>
    <col min="3" max="3" width="39" customWidth="1"/>
    <col min="4" max="4" width="38.28515625" customWidth="1"/>
    <col min="5" max="5" width="39.5703125" customWidth="1"/>
    <col min="6" max="6" width="34.42578125" customWidth="1"/>
    <col min="7" max="7" width="46.28515625" customWidth="1"/>
  </cols>
  <sheetData>
    <row r="1" spans="1:7" ht="23.25" customHeight="1" x14ac:dyDescent="0.25">
      <c r="A1" s="151" t="s">
        <v>396</v>
      </c>
      <c r="B1" s="152"/>
      <c r="C1" s="153"/>
      <c r="D1" s="151" t="s">
        <v>171</v>
      </c>
      <c r="E1" s="152"/>
      <c r="F1" s="152"/>
      <c r="G1" s="153"/>
    </row>
    <row r="2" spans="1:7" ht="23.25" x14ac:dyDescent="0.25">
      <c r="A2" s="126" t="s">
        <v>15</v>
      </c>
      <c r="B2" s="127"/>
      <c r="C2" s="127"/>
      <c r="D2" s="128" t="s">
        <v>40</v>
      </c>
      <c r="E2" s="129"/>
      <c r="F2" s="129"/>
      <c r="G2" s="130"/>
    </row>
    <row r="3" spans="1:7" x14ac:dyDescent="0.25">
      <c r="A3" s="162"/>
      <c r="B3" s="163"/>
      <c r="C3" s="163"/>
      <c r="D3" s="163"/>
      <c r="E3" s="163"/>
      <c r="F3" s="163"/>
      <c r="G3" s="164"/>
    </row>
    <row r="4" spans="1:7" ht="23.25" x14ac:dyDescent="0.25">
      <c r="A4" s="157" t="s">
        <v>167</v>
      </c>
      <c r="B4" s="158"/>
      <c r="C4" s="158"/>
      <c r="D4" s="159" t="s">
        <v>42</v>
      </c>
      <c r="E4" s="160"/>
      <c r="F4" s="160"/>
      <c r="G4" s="161"/>
    </row>
    <row r="5" spans="1:7" x14ac:dyDescent="0.25">
      <c r="A5" s="131"/>
      <c r="B5" s="132"/>
      <c r="C5" s="132"/>
      <c r="D5" s="132"/>
      <c r="E5" s="132"/>
      <c r="F5" s="132"/>
      <c r="G5" s="133"/>
    </row>
    <row r="6" spans="1:7" x14ac:dyDescent="0.25">
      <c r="A6" s="134"/>
      <c r="B6" s="135"/>
      <c r="C6" s="135"/>
      <c r="D6" s="135"/>
      <c r="E6" s="135"/>
      <c r="F6" s="135"/>
      <c r="G6" s="136"/>
    </row>
    <row r="7" spans="1:7" ht="15" customHeight="1" x14ac:dyDescent="0.25">
      <c r="A7" s="142" t="s">
        <v>29</v>
      </c>
      <c r="B7" s="143"/>
      <c r="C7" s="144"/>
      <c r="D7" s="145"/>
      <c r="E7" s="146"/>
      <c r="F7" s="146"/>
      <c r="G7" s="147"/>
    </row>
    <row r="8" spans="1:7" ht="15" customHeight="1" x14ac:dyDescent="0.25">
      <c r="A8" s="142"/>
      <c r="B8" s="143"/>
      <c r="C8" s="144"/>
      <c r="D8" s="148"/>
      <c r="E8" s="149"/>
      <c r="F8" s="149"/>
      <c r="G8" s="150"/>
    </row>
    <row r="9" spans="1:7" x14ac:dyDescent="0.25">
      <c r="A9" s="142" t="s">
        <v>30</v>
      </c>
      <c r="B9" s="143"/>
      <c r="C9" s="144"/>
      <c r="D9" s="140"/>
      <c r="E9" s="140"/>
      <c r="F9" s="140"/>
      <c r="G9" s="141"/>
    </row>
    <row r="10" spans="1:7" x14ac:dyDescent="0.25">
      <c r="A10" s="142"/>
      <c r="B10" s="143"/>
      <c r="C10" s="144"/>
      <c r="D10" s="140"/>
      <c r="E10" s="140"/>
      <c r="F10" s="140"/>
      <c r="G10" s="141"/>
    </row>
    <row r="11" spans="1:7" x14ac:dyDescent="0.25">
      <c r="A11" s="137" t="s">
        <v>31</v>
      </c>
      <c r="B11" s="138"/>
      <c r="C11" s="139"/>
      <c r="D11" s="140"/>
      <c r="E11" s="140"/>
      <c r="F11" s="140"/>
      <c r="G11" s="141"/>
    </row>
    <row r="12" spans="1:7" x14ac:dyDescent="0.25">
      <c r="A12" s="137"/>
      <c r="B12" s="138"/>
      <c r="C12" s="139"/>
      <c r="D12" s="140"/>
      <c r="E12" s="140"/>
      <c r="F12" s="140"/>
      <c r="G12" s="141"/>
    </row>
    <row r="13" spans="1:7" x14ac:dyDescent="0.25">
      <c r="A13" s="137" t="s">
        <v>32</v>
      </c>
      <c r="B13" s="138"/>
      <c r="C13" s="139"/>
      <c r="D13" s="140"/>
      <c r="E13" s="140"/>
      <c r="F13" s="140"/>
      <c r="G13" s="141"/>
    </row>
    <row r="14" spans="1:7" x14ac:dyDescent="0.25">
      <c r="A14" s="137"/>
      <c r="B14" s="138"/>
      <c r="C14" s="139"/>
      <c r="D14" s="140"/>
      <c r="E14" s="140"/>
      <c r="F14" s="140"/>
      <c r="G14" s="141"/>
    </row>
    <row r="15" spans="1:7" x14ac:dyDescent="0.25">
      <c r="A15" s="165" t="s">
        <v>33</v>
      </c>
      <c r="B15" s="166"/>
      <c r="C15" s="167"/>
      <c r="D15" s="140"/>
      <c r="E15" s="140"/>
      <c r="F15" s="140"/>
      <c r="G15" s="141"/>
    </row>
    <row r="16" spans="1:7" x14ac:dyDescent="0.25">
      <c r="A16" s="165"/>
      <c r="B16" s="166"/>
      <c r="C16" s="167"/>
      <c r="D16" s="140"/>
      <c r="E16" s="140"/>
      <c r="F16" s="140"/>
      <c r="G16" s="141"/>
    </row>
    <row r="17" spans="1:7" ht="15.75" thickBot="1" x14ac:dyDescent="0.3">
      <c r="A17" s="154"/>
      <c r="B17" s="155"/>
      <c r="C17" s="155"/>
      <c r="D17" s="155"/>
      <c r="E17" s="155"/>
      <c r="F17" s="155"/>
      <c r="G17" s="156"/>
    </row>
    <row r="19" spans="1:7" x14ac:dyDescent="0.25">
      <c r="A19" s="124" t="s">
        <v>34</v>
      </c>
      <c r="B19" s="124"/>
      <c r="C19" s="124"/>
      <c r="D19" s="124"/>
      <c r="E19" s="124"/>
      <c r="F19" s="124"/>
      <c r="G19" s="124"/>
    </row>
    <row r="20" spans="1:7" x14ac:dyDescent="0.25">
      <c r="A20" s="124"/>
      <c r="B20" s="124"/>
      <c r="C20" s="124"/>
      <c r="D20" s="124"/>
      <c r="E20" s="124"/>
      <c r="F20" s="124"/>
      <c r="G20" s="124"/>
    </row>
    <row r="21" spans="1:7" x14ac:dyDescent="0.25">
      <c r="A21" s="124"/>
      <c r="B21" s="124"/>
      <c r="C21" s="124"/>
      <c r="D21" s="124"/>
      <c r="E21" s="124"/>
      <c r="F21" s="124"/>
      <c r="G21" s="124"/>
    </row>
    <row r="22" spans="1:7" x14ac:dyDescent="0.25">
      <c r="A22" s="125" t="s">
        <v>35</v>
      </c>
      <c r="B22" s="125"/>
      <c r="C22" s="125"/>
      <c r="D22" s="125"/>
      <c r="E22" s="125"/>
      <c r="F22" s="125"/>
      <c r="G22" s="125"/>
    </row>
    <row r="23" spans="1:7" x14ac:dyDescent="0.25">
      <c r="A23" s="125"/>
      <c r="B23" s="125"/>
      <c r="C23" s="125"/>
      <c r="D23" s="125"/>
      <c r="E23" s="125"/>
      <c r="F23" s="125"/>
      <c r="G23" s="125"/>
    </row>
    <row r="24" spans="1:7" x14ac:dyDescent="0.25">
      <c r="A24" s="125"/>
      <c r="B24" s="125"/>
      <c r="C24" s="125"/>
      <c r="D24" s="125"/>
      <c r="E24" s="125"/>
      <c r="F24" s="125"/>
      <c r="G24" s="125"/>
    </row>
    <row r="25" spans="1:7" x14ac:dyDescent="0.25">
      <c r="A25" s="37"/>
      <c r="B25" s="37"/>
      <c r="C25" s="37"/>
      <c r="D25" s="37"/>
      <c r="E25" s="37"/>
      <c r="F25" s="37"/>
      <c r="G25" s="37"/>
    </row>
    <row r="26" spans="1:7" ht="23.25" x14ac:dyDescent="0.35">
      <c r="A26" s="37"/>
      <c r="B26" s="38">
        <v>1</v>
      </c>
      <c r="C26" s="39" t="s">
        <v>36</v>
      </c>
      <c r="D26" s="37"/>
      <c r="E26" s="37"/>
      <c r="F26" s="37"/>
      <c r="G26" s="37"/>
    </row>
    <row r="27" spans="1:7" x14ac:dyDescent="0.25">
      <c r="A27" s="37"/>
      <c r="B27" s="37"/>
      <c r="C27" s="37"/>
      <c r="D27" s="37"/>
      <c r="E27" s="37"/>
      <c r="F27" s="37"/>
      <c r="G27" s="37"/>
    </row>
    <row r="28" spans="1:7" ht="23.25" x14ac:dyDescent="0.35">
      <c r="A28" s="37"/>
      <c r="B28" s="38">
        <v>2</v>
      </c>
      <c r="C28" s="39" t="s">
        <v>391</v>
      </c>
      <c r="D28" s="37"/>
      <c r="E28" s="37"/>
      <c r="F28" s="37"/>
      <c r="G28" s="37"/>
    </row>
    <row r="29" spans="1:7" x14ac:dyDescent="0.25">
      <c r="A29" s="37"/>
      <c r="B29" s="37"/>
      <c r="C29" s="37"/>
      <c r="D29" s="37"/>
      <c r="E29" s="37"/>
      <c r="F29" s="37"/>
      <c r="G29" s="37"/>
    </row>
    <row r="30" spans="1:7" ht="23.25" x14ac:dyDescent="0.35">
      <c r="A30" s="37"/>
      <c r="B30" s="38">
        <v>3</v>
      </c>
      <c r="C30" s="39" t="s">
        <v>392</v>
      </c>
      <c r="D30" s="37"/>
      <c r="E30" s="37"/>
      <c r="F30" s="37"/>
      <c r="G30" s="37"/>
    </row>
    <row r="31" spans="1:7" x14ac:dyDescent="0.25">
      <c r="A31" s="37"/>
      <c r="B31" s="37"/>
      <c r="C31" s="37"/>
      <c r="D31" s="37"/>
      <c r="E31" s="37"/>
      <c r="F31" s="37"/>
      <c r="G31" s="37"/>
    </row>
    <row r="32" spans="1:7" ht="23.25" x14ac:dyDescent="0.35">
      <c r="A32" s="37"/>
      <c r="B32" s="38">
        <v>4</v>
      </c>
      <c r="C32" s="39" t="s">
        <v>393</v>
      </c>
      <c r="D32" s="37"/>
      <c r="E32" s="37"/>
      <c r="F32" s="37"/>
      <c r="G32" s="37"/>
    </row>
    <row r="33" spans="1:7" x14ac:dyDescent="0.25">
      <c r="A33" s="37"/>
      <c r="B33" s="37"/>
      <c r="C33" s="37"/>
      <c r="D33" s="37"/>
      <c r="E33" s="37"/>
      <c r="F33" s="37"/>
      <c r="G33" s="37"/>
    </row>
    <row r="34" spans="1:7" ht="23.25" x14ac:dyDescent="0.35">
      <c r="A34" s="37"/>
      <c r="B34" s="38">
        <v>5</v>
      </c>
      <c r="C34" s="39" t="s">
        <v>37</v>
      </c>
      <c r="D34" s="37"/>
      <c r="E34" s="37"/>
      <c r="F34" s="37"/>
      <c r="G34" s="37"/>
    </row>
    <row r="35" spans="1:7" ht="23.25" x14ac:dyDescent="0.35">
      <c r="A35" s="37"/>
      <c r="B35" s="38"/>
      <c r="C35" s="40" t="s">
        <v>38</v>
      </c>
      <c r="D35" s="37"/>
      <c r="E35" s="37"/>
      <c r="F35" s="37"/>
      <c r="G35" s="37"/>
    </row>
    <row r="36" spans="1:7" x14ac:dyDescent="0.25">
      <c r="A36" s="37"/>
      <c r="B36" s="37"/>
      <c r="C36" s="37"/>
      <c r="D36" s="37"/>
      <c r="E36" s="37"/>
      <c r="F36" s="37"/>
      <c r="G36" s="37"/>
    </row>
    <row r="37" spans="1:7" ht="23.25" x14ac:dyDescent="0.35">
      <c r="A37" s="37"/>
      <c r="B37" s="38">
        <v>6</v>
      </c>
      <c r="C37" s="39" t="s">
        <v>390</v>
      </c>
      <c r="D37" s="37"/>
      <c r="E37" s="37"/>
      <c r="F37" s="37"/>
      <c r="G37" s="37"/>
    </row>
    <row r="38" spans="1:7" x14ac:dyDescent="0.25">
      <c r="A38" s="37"/>
      <c r="B38" s="37"/>
      <c r="C38" s="37"/>
      <c r="D38" s="37"/>
      <c r="E38" s="37"/>
      <c r="F38" s="37"/>
      <c r="G38" s="37"/>
    </row>
    <row r="39" spans="1:7" ht="26.25" x14ac:dyDescent="0.4">
      <c r="A39" s="37"/>
      <c r="B39" s="38">
        <v>7</v>
      </c>
      <c r="C39" s="41" t="s">
        <v>39</v>
      </c>
      <c r="D39" s="37"/>
      <c r="E39" s="37"/>
      <c r="F39" s="37"/>
      <c r="G39" s="37"/>
    </row>
  </sheetData>
  <sheetProtection algorithmName="SHA-512" hashValue="GtUXkFx2z7P/oD61/5gpYmyFP/4B/jojQQFdXQWeaf1gfrUMBoTRjDiFh63kOqOSCuBu+DJlFK6zpcoKPZMFxg==" saltValue="iqyR8KfxbF7rTbIr1cDQcQ==" spinCount="100000" sheet="1" objects="1" scenarios="1"/>
  <mergeCells count="21">
    <mergeCell ref="A1:C1"/>
    <mergeCell ref="D1:G1"/>
    <mergeCell ref="A17:G17"/>
    <mergeCell ref="A9:C10"/>
    <mergeCell ref="D9:G10"/>
    <mergeCell ref="A11:C12"/>
    <mergeCell ref="D11:G12"/>
    <mergeCell ref="A4:C4"/>
    <mergeCell ref="D4:G4"/>
    <mergeCell ref="A3:G3"/>
    <mergeCell ref="A15:C16"/>
    <mergeCell ref="D15:G16"/>
    <mergeCell ref="A19:G21"/>
    <mergeCell ref="A22:G24"/>
    <mergeCell ref="A2:C2"/>
    <mergeCell ref="D2:G2"/>
    <mergeCell ref="A5:G6"/>
    <mergeCell ref="A13:C14"/>
    <mergeCell ref="D13:G14"/>
    <mergeCell ref="A7:C8"/>
    <mergeCell ref="D7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M140"/>
  <sheetViews>
    <sheetView zoomScale="115" zoomScaleNormal="115" workbookViewId="0">
      <pane ySplit="9" topLeftCell="A10" activePane="bottomLeft" state="frozen"/>
      <selection pane="bottomLeft" activeCell="B31" sqref="B31"/>
    </sheetView>
  </sheetViews>
  <sheetFormatPr defaultRowHeight="15" x14ac:dyDescent="0.25"/>
  <cols>
    <col min="1" max="1" width="3.85546875" customWidth="1"/>
    <col min="2" max="2" width="5.7109375" customWidth="1"/>
    <col min="3" max="3" width="38" bestFit="1" customWidth="1"/>
    <col min="4" max="4" width="19.7109375" customWidth="1"/>
    <col min="5" max="5" width="24.5703125" customWidth="1"/>
    <col min="6" max="6" width="19" customWidth="1"/>
    <col min="7" max="7" width="19.5703125" customWidth="1"/>
    <col min="8" max="8" width="6.5703125" customWidth="1"/>
    <col min="9" max="9" width="38" bestFit="1" customWidth="1"/>
    <col min="10" max="10" width="9.5703125" customWidth="1"/>
    <col min="11" max="11" width="30.85546875" customWidth="1"/>
    <col min="12" max="12" width="4" customWidth="1"/>
    <col min="13" max="13" width="40.5703125" style="65" customWidth="1"/>
  </cols>
  <sheetData>
    <row r="1" spans="1:13" ht="18.75" x14ac:dyDescent="0.25">
      <c r="A1" s="168">
        <v>1</v>
      </c>
      <c r="B1" s="168"/>
      <c r="C1" s="176" t="s">
        <v>154</v>
      </c>
      <c r="D1" s="169">
        <v>2</v>
      </c>
      <c r="E1" s="170" t="s">
        <v>157</v>
      </c>
      <c r="F1" s="170"/>
      <c r="G1" s="170"/>
      <c r="H1" s="170"/>
      <c r="I1" s="170"/>
      <c r="J1" s="170"/>
      <c r="K1" s="170"/>
    </row>
    <row r="2" spans="1:13" ht="18.75" x14ac:dyDescent="0.25">
      <c r="A2" s="168"/>
      <c r="B2" s="168"/>
      <c r="C2" s="176"/>
      <c r="D2" s="169"/>
      <c r="E2" s="170" t="s">
        <v>156</v>
      </c>
      <c r="F2" s="170"/>
      <c r="G2" s="170"/>
      <c r="H2" s="170"/>
      <c r="I2" s="170"/>
      <c r="J2" s="170"/>
      <c r="K2" s="170"/>
    </row>
    <row r="3" spans="1:13" ht="18.75" customHeight="1" x14ac:dyDescent="0.25">
      <c r="A3" s="168"/>
      <c r="B3" s="168"/>
      <c r="C3" s="176"/>
      <c r="D3" s="169"/>
      <c r="E3" s="172" t="s">
        <v>169</v>
      </c>
      <c r="F3" s="172"/>
      <c r="G3" s="172"/>
      <c r="H3" s="172"/>
      <c r="I3" s="172"/>
      <c r="J3" s="172"/>
      <c r="K3" s="172"/>
    </row>
    <row r="4" spans="1:13" ht="18.75" customHeight="1" x14ac:dyDescent="0.25">
      <c r="A4" s="168"/>
      <c r="B4" s="168"/>
      <c r="C4" s="176"/>
      <c r="D4" s="169"/>
      <c r="E4" s="173" t="s">
        <v>158</v>
      </c>
      <c r="F4" s="174"/>
      <c r="G4" s="174"/>
      <c r="H4" s="174"/>
      <c r="I4" s="174"/>
      <c r="J4" s="174"/>
      <c r="K4" s="175"/>
    </row>
    <row r="5" spans="1:13" ht="18.75" customHeight="1" x14ac:dyDescent="0.25">
      <c r="A5" s="168"/>
      <c r="B5" s="168"/>
      <c r="C5" s="176"/>
      <c r="D5" s="169"/>
      <c r="E5" s="172" t="s">
        <v>168</v>
      </c>
      <c r="F5" s="172"/>
      <c r="G5" s="172"/>
      <c r="H5" s="172"/>
      <c r="I5" s="172"/>
      <c r="J5" s="172"/>
      <c r="K5" s="172"/>
    </row>
    <row r="6" spans="1:13" ht="18.75" customHeight="1" x14ac:dyDescent="0.25">
      <c r="A6" s="83"/>
      <c r="B6" s="83"/>
      <c r="C6" s="106"/>
      <c r="D6" s="107"/>
      <c r="E6" s="108"/>
      <c r="F6" s="108"/>
      <c r="G6" s="108"/>
      <c r="H6" s="108"/>
      <c r="I6" s="108"/>
      <c r="J6" s="108"/>
      <c r="K6" s="108"/>
    </row>
    <row r="7" spans="1:13" s="113" customFormat="1" ht="23.25" x14ac:dyDescent="0.35">
      <c r="A7" s="109"/>
      <c r="B7" s="109"/>
      <c r="C7" s="110"/>
      <c r="D7" s="111"/>
      <c r="E7" s="112"/>
      <c r="F7" s="112"/>
      <c r="G7" s="112"/>
      <c r="H7" s="112"/>
      <c r="I7" s="171" t="s">
        <v>376</v>
      </c>
      <c r="J7" s="171"/>
      <c r="K7" s="171"/>
      <c r="L7" s="171"/>
      <c r="M7" s="171"/>
    </row>
    <row r="8" spans="1:13" s="65" customFormat="1" ht="42" x14ac:dyDescent="0.25">
      <c r="C8" s="64" t="s">
        <v>141</v>
      </c>
      <c r="E8" s="82" t="s">
        <v>152</v>
      </c>
      <c r="F8" s="82" t="s">
        <v>147</v>
      </c>
      <c r="G8" s="64" t="s">
        <v>141</v>
      </c>
      <c r="H8" s="64"/>
      <c r="I8" s="64" t="s">
        <v>375</v>
      </c>
      <c r="K8" s="64" t="s">
        <v>153</v>
      </c>
      <c r="M8" s="82" t="s">
        <v>377</v>
      </c>
    </row>
    <row r="9" spans="1:13" ht="9" customHeight="1" x14ac:dyDescent="0.35">
      <c r="C9" s="50"/>
      <c r="F9" s="50"/>
      <c r="H9" s="51"/>
      <c r="I9" s="50"/>
      <c r="K9" s="64"/>
    </row>
    <row r="10" spans="1:13" ht="9" customHeight="1" x14ac:dyDescent="0.35">
      <c r="C10" s="50"/>
      <c r="F10" s="50"/>
      <c r="H10" s="51"/>
      <c r="I10" s="50"/>
      <c r="K10" s="64"/>
    </row>
    <row r="11" spans="1:13" ht="21" hidden="1" x14ac:dyDescent="0.35">
      <c r="C11" t="s">
        <v>165</v>
      </c>
      <c r="I11" s="62" t="s">
        <v>149</v>
      </c>
      <c r="K11" s="50"/>
      <c r="M11" s="65" t="s">
        <v>41</v>
      </c>
    </row>
    <row r="12" spans="1:13" s="43" customFormat="1" x14ac:dyDescent="0.25">
      <c r="C12" s="56" t="s">
        <v>142</v>
      </c>
      <c r="E12" s="63">
        <v>2</v>
      </c>
      <c r="F12" s="48">
        <v>2.5</v>
      </c>
      <c r="G12" s="55" t="s">
        <v>142</v>
      </c>
      <c r="H12" s="44"/>
      <c r="I12" s="47" t="str">
        <f t="shared" ref="I12:I22" si="0">CONCATENATE(E12," x ",F12," ",G12)</f>
        <v>2 x 2.5 GALLON</v>
      </c>
      <c r="K12" s="47">
        <f>+E12*F12</f>
        <v>5</v>
      </c>
      <c r="M12" s="63" t="str">
        <f>CONCATENATE(" Per ",G12)</f>
        <v xml:space="preserve"> Per GALLON</v>
      </c>
    </row>
    <row r="13" spans="1:13" s="43" customFormat="1" x14ac:dyDescent="0.25">
      <c r="C13" s="56" t="s">
        <v>143</v>
      </c>
      <c r="E13" s="55">
        <v>2</v>
      </c>
      <c r="F13" s="48">
        <v>1</v>
      </c>
      <c r="G13" s="55" t="s">
        <v>142</v>
      </c>
      <c r="H13" s="44"/>
      <c r="I13" s="47" t="str">
        <f t="shared" si="0"/>
        <v>2 x 1 GALLON</v>
      </c>
      <c r="K13" s="47">
        <f>+E13*F13</f>
        <v>2</v>
      </c>
      <c r="M13" s="63" t="str">
        <f t="shared" ref="M13:M31" si="1">CONCATENATE(" Per ",G13)</f>
        <v xml:space="preserve"> Per GALLON</v>
      </c>
    </row>
    <row r="14" spans="1:13" s="43" customFormat="1" x14ac:dyDescent="0.25">
      <c r="C14" s="56" t="s">
        <v>144</v>
      </c>
      <c r="E14" s="55">
        <v>4</v>
      </c>
      <c r="F14" s="61">
        <v>1</v>
      </c>
      <c r="G14" s="55" t="s">
        <v>142</v>
      </c>
      <c r="H14" s="44"/>
      <c r="I14" s="47" t="str">
        <f t="shared" si="0"/>
        <v>4 x 1 GALLON</v>
      </c>
      <c r="K14" s="47">
        <f>+E14*F14</f>
        <v>4</v>
      </c>
      <c r="M14" s="63" t="str">
        <f t="shared" si="1"/>
        <v xml:space="preserve"> Per GALLON</v>
      </c>
    </row>
    <row r="15" spans="1:13" s="43" customFormat="1" x14ac:dyDescent="0.25">
      <c r="C15" s="56" t="s">
        <v>146</v>
      </c>
      <c r="E15" s="55">
        <v>12</v>
      </c>
      <c r="F15" s="48">
        <v>1</v>
      </c>
      <c r="G15" s="55" t="s">
        <v>143</v>
      </c>
      <c r="I15" s="47" t="str">
        <f t="shared" si="0"/>
        <v>12 x 1 QUART</v>
      </c>
      <c r="K15" s="47">
        <f>+E15*F15</f>
        <v>12</v>
      </c>
      <c r="M15" s="63" t="str">
        <f t="shared" si="1"/>
        <v xml:space="preserve"> Per QUART</v>
      </c>
    </row>
    <row r="16" spans="1:13" s="43" customFormat="1" x14ac:dyDescent="0.25">
      <c r="C16" s="56" t="s">
        <v>145</v>
      </c>
      <c r="E16" s="55">
        <v>1</v>
      </c>
      <c r="F16" s="48">
        <v>25</v>
      </c>
      <c r="G16" s="55" t="s">
        <v>144</v>
      </c>
      <c r="H16" s="45"/>
      <c r="I16" s="47" t="str">
        <f t="shared" si="0"/>
        <v>1 x 25 BAG</v>
      </c>
      <c r="K16" s="47">
        <v>1</v>
      </c>
      <c r="M16" s="63" t="str">
        <f t="shared" si="1"/>
        <v xml:space="preserve"> Per BAG</v>
      </c>
    </row>
    <row r="17" spans="3:13" s="43" customFormat="1" x14ac:dyDescent="0.25">
      <c r="C17" s="76"/>
      <c r="E17" s="55">
        <v>1</v>
      </c>
      <c r="F17" s="65">
        <v>50</v>
      </c>
      <c r="G17" s="55" t="s">
        <v>144</v>
      </c>
      <c r="H17" s="45"/>
      <c r="I17" s="47" t="str">
        <f t="shared" si="0"/>
        <v>1 x 50 BAG</v>
      </c>
      <c r="K17" s="47">
        <v>1</v>
      </c>
      <c r="M17" s="63" t="str">
        <f t="shared" si="1"/>
        <v xml:space="preserve"> Per BAG</v>
      </c>
    </row>
    <row r="18" spans="3:13" s="43" customFormat="1" x14ac:dyDescent="0.25">
      <c r="C18" s="76"/>
      <c r="E18" s="55">
        <v>1</v>
      </c>
      <c r="F18" s="55">
        <v>15</v>
      </c>
      <c r="G18" s="55" t="s">
        <v>142</v>
      </c>
      <c r="H18" s="45"/>
      <c r="I18" s="47" t="str">
        <f t="shared" si="0"/>
        <v>1 x 15 GALLON</v>
      </c>
      <c r="K18" s="47">
        <f t="shared" ref="K18:K32" si="2">+E18*F18</f>
        <v>15</v>
      </c>
      <c r="M18" s="63" t="str">
        <f t="shared" si="1"/>
        <v xml:space="preserve"> Per GALLON</v>
      </c>
    </row>
    <row r="19" spans="3:13" s="43" customFormat="1" x14ac:dyDescent="0.25">
      <c r="C19" s="76"/>
      <c r="E19" s="55">
        <v>10</v>
      </c>
      <c r="F19" s="48">
        <v>20</v>
      </c>
      <c r="G19" s="55" t="s">
        <v>145</v>
      </c>
      <c r="I19" s="47" t="str">
        <f t="shared" si="0"/>
        <v>10 x 20 OUNCE</v>
      </c>
      <c r="K19" s="47">
        <f t="shared" si="2"/>
        <v>200</v>
      </c>
      <c r="M19" s="63" t="str">
        <f t="shared" si="1"/>
        <v xml:space="preserve"> Per OUNCE</v>
      </c>
    </row>
    <row r="20" spans="3:13" s="43" customFormat="1" x14ac:dyDescent="0.25">
      <c r="C20" s="76"/>
      <c r="E20" s="55">
        <v>8</v>
      </c>
      <c r="F20" s="48">
        <v>8</v>
      </c>
      <c r="G20" s="55" t="s">
        <v>145</v>
      </c>
      <c r="I20" s="47" t="str">
        <f t="shared" si="0"/>
        <v>8 x 8 OUNCE</v>
      </c>
      <c r="K20" s="47">
        <f t="shared" si="2"/>
        <v>64</v>
      </c>
      <c r="M20" s="63" t="str">
        <f t="shared" si="1"/>
        <v xml:space="preserve"> Per OUNCE</v>
      </c>
    </row>
    <row r="21" spans="3:13" s="43" customFormat="1" x14ac:dyDescent="0.25">
      <c r="C21" s="76"/>
      <c r="E21" s="55">
        <v>4</v>
      </c>
      <c r="F21" s="48">
        <v>90</v>
      </c>
      <c r="G21" s="55" t="s">
        <v>145</v>
      </c>
      <c r="I21" s="47" t="str">
        <f t="shared" si="0"/>
        <v>4 x 90 OUNCE</v>
      </c>
      <c r="K21" s="47">
        <f t="shared" si="2"/>
        <v>360</v>
      </c>
      <c r="M21" s="63" t="str">
        <f t="shared" si="1"/>
        <v xml:space="preserve"> Per OUNCE</v>
      </c>
    </row>
    <row r="22" spans="3:13" s="43" customFormat="1" x14ac:dyDescent="0.25">
      <c r="C22" s="77"/>
      <c r="E22" s="55">
        <v>8</v>
      </c>
      <c r="F22" s="65">
        <v>16</v>
      </c>
      <c r="G22" s="55" t="s">
        <v>145</v>
      </c>
      <c r="I22" s="47" t="str">
        <f t="shared" si="0"/>
        <v>8 x 16 OUNCE</v>
      </c>
      <c r="K22" s="47">
        <f t="shared" si="2"/>
        <v>128</v>
      </c>
      <c r="M22" s="63" t="str">
        <f t="shared" si="1"/>
        <v xml:space="preserve"> Per OUNCE</v>
      </c>
    </row>
    <row r="23" spans="3:13" s="43" customFormat="1" x14ac:dyDescent="0.25">
      <c r="C23" s="77"/>
      <c r="E23" s="55">
        <v>4</v>
      </c>
      <c r="F23" s="100">
        <v>10</v>
      </c>
      <c r="G23" s="55" t="s">
        <v>146</v>
      </c>
      <c r="I23" s="47" t="str">
        <f t="shared" ref="I23:I31" si="3">CONCATENATE(E23," x ",F23," ",G23)</f>
        <v>4 x 10 POUND</v>
      </c>
      <c r="K23" s="47">
        <f t="shared" si="2"/>
        <v>40</v>
      </c>
      <c r="M23" s="63" t="str">
        <f t="shared" si="1"/>
        <v xml:space="preserve"> Per POUND</v>
      </c>
    </row>
    <row r="24" spans="3:13" s="43" customFormat="1" x14ac:dyDescent="0.25">
      <c r="C24" s="77"/>
      <c r="E24" s="55">
        <v>4</v>
      </c>
      <c r="F24" s="48">
        <v>4.4000000000000004</v>
      </c>
      <c r="G24" s="55" t="s">
        <v>146</v>
      </c>
      <c r="I24" s="47" t="str">
        <f t="shared" si="3"/>
        <v>4 x 4.4 POUND</v>
      </c>
      <c r="K24" s="47">
        <f t="shared" si="2"/>
        <v>17.600000000000001</v>
      </c>
      <c r="M24" s="63" t="str">
        <f t="shared" si="1"/>
        <v xml:space="preserve"> Per POUND</v>
      </c>
    </row>
    <row r="25" spans="3:13" s="43" customFormat="1" x14ac:dyDescent="0.25">
      <c r="C25" s="77"/>
      <c r="E25" s="55">
        <v>4</v>
      </c>
      <c r="F25" s="48">
        <v>7.5</v>
      </c>
      <c r="G25" s="55" t="s">
        <v>146</v>
      </c>
      <c r="I25" s="47" t="str">
        <f t="shared" si="3"/>
        <v>4 x 7.5 POUND</v>
      </c>
      <c r="K25" s="47">
        <f t="shared" si="2"/>
        <v>30</v>
      </c>
      <c r="M25" s="63" t="str">
        <f t="shared" si="1"/>
        <v xml:space="preserve"> Per POUND</v>
      </c>
    </row>
    <row r="26" spans="3:13" s="43" customFormat="1" x14ac:dyDescent="0.25">
      <c r="C26" s="78" t="s">
        <v>166</v>
      </c>
      <c r="E26" s="55">
        <v>6</v>
      </c>
      <c r="F26" s="48">
        <v>1.1000000000000001</v>
      </c>
      <c r="G26" s="55" t="s">
        <v>146</v>
      </c>
      <c r="I26" s="47" t="str">
        <f t="shared" si="3"/>
        <v>6 x 1.1 POUND</v>
      </c>
      <c r="K26" s="47">
        <f t="shared" si="2"/>
        <v>6.6000000000000005</v>
      </c>
      <c r="M26" s="63" t="str">
        <f t="shared" si="1"/>
        <v xml:space="preserve"> Per POUND</v>
      </c>
    </row>
    <row r="27" spans="3:13" s="43" customFormat="1" x14ac:dyDescent="0.25">
      <c r="E27" s="55">
        <v>6</v>
      </c>
      <c r="F27" s="48">
        <v>4</v>
      </c>
      <c r="G27" s="55" t="s">
        <v>146</v>
      </c>
      <c r="I27" s="47" t="str">
        <f t="shared" si="3"/>
        <v>6 x 4 POUND</v>
      </c>
      <c r="K27" s="47">
        <f t="shared" si="2"/>
        <v>24</v>
      </c>
      <c r="M27" s="63" t="str">
        <f t="shared" si="1"/>
        <v xml:space="preserve"> Per POUND</v>
      </c>
    </row>
    <row r="28" spans="3:13" s="43" customFormat="1" x14ac:dyDescent="0.25">
      <c r="E28" s="55">
        <v>8</v>
      </c>
      <c r="F28" s="48">
        <v>3</v>
      </c>
      <c r="G28" s="55" t="s">
        <v>146</v>
      </c>
      <c r="I28" s="47" t="str">
        <f t="shared" si="3"/>
        <v>8 x 3 POUND</v>
      </c>
      <c r="K28" s="47">
        <f t="shared" si="2"/>
        <v>24</v>
      </c>
      <c r="M28" s="63" t="str">
        <f t="shared" si="1"/>
        <v xml:space="preserve"> Per POUND</v>
      </c>
    </row>
    <row r="29" spans="3:13" s="43" customFormat="1" x14ac:dyDescent="0.25">
      <c r="E29" s="55">
        <v>8</v>
      </c>
      <c r="F29" s="48">
        <v>4</v>
      </c>
      <c r="G29" s="55" t="s">
        <v>146</v>
      </c>
      <c r="I29" s="47" t="str">
        <f t="shared" si="3"/>
        <v>8 x 4 POUND</v>
      </c>
      <c r="K29" s="47">
        <f t="shared" si="2"/>
        <v>32</v>
      </c>
      <c r="M29" s="63" t="str">
        <f t="shared" si="1"/>
        <v xml:space="preserve"> Per POUND</v>
      </c>
    </row>
    <row r="30" spans="3:13" s="43" customFormat="1" x14ac:dyDescent="0.25">
      <c r="E30" s="55">
        <v>8</v>
      </c>
      <c r="F30" s="48">
        <v>5</v>
      </c>
      <c r="G30" s="55" t="s">
        <v>146</v>
      </c>
      <c r="H30" s="45"/>
      <c r="I30" s="47" t="str">
        <f t="shared" si="3"/>
        <v>8 x 5 POUND</v>
      </c>
      <c r="K30" s="47">
        <f t="shared" si="2"/>
        <v>40</v>
      </c>
      <c r="M30" s="63" t="str">
        <f t="shared" si="1"/>
        <v xml:space="preserve"> Per POUND</v>
      </c>
    </row>
    <row r="31" spans="3:13" s="43" customFormat="1" x14ac:dyDescent="0.25">
      <c r="E31" s="55">
        <v>10</v>
      </c>
      <c r="F31" s="48">
        <v>5</v>
      </c>
      <c r="G31" s="55" t="s">
        <v>146</v>
      </c>
      <c r="I31" s="47" t="str">
        <f t="shared" si="3"/>
        <v>10 x 5 POUND</v>
      </c>
      <c r="K31" s="47">
        <f t="shared" si="2"/>
        <v>50</v>
      </c>
      <c r="M31" s="63" t="str">
        <f t="shared" si="1"/>
        <v xml:space="preserve"> Per POUND</v>
      </c>
    </row>
    <row r="32" spans="3:13" s="43" customFormat="1" x14ac:dyDescent="0.25">
      <c r="E32" s="76"/>
      <c r="F32" s="76"/>
      <c r="G32" s="57" t="s">
        <v>165</v>
      </c>
      <c r="H32" s="45"/>
      <c r="I32" s="56" t="str">
        <f>IF(G32="(Select a U/M)","",IF(COUNTA(E32:G32)=3,CONCATENATE(E32," x ",F32," ",G32),"Complete Number and Size Containers"))</f>
        <v/>
      </c>
      <c r="K32" s="47">
        <f t="shared" si="2"/>
        <v>0</v>
      </c>
      <c r="M32" s="63" t="str">
        <f>IF(G32="(Select a U/M)","",IF(COUNTA(E32:G32)=3,CONCATENATE(" Per ",G32),""))</f>
        <v/>
      </c>
    </row>
    <row r="33" spans="5:13" s="43" customFormat="1" x14ac:dyDescent="0.25">
      <c r="E33" s="76"/>
      <c r="F33" s="76"/>
      <c r="G33" s="57" t="s">
        <v>165</v>
      </c>
      <c r="H33" s="45"/>
      <c r="I33" s="56" t="str">
        <f t="shared" ref="I33:I66" si="4">IF(G33="(Select a U/M)","",IF(COUNTA(E33:G33)=3,CONCATENATE(E33," x ",F33," ",G33),"Complete Number and Size Containers"))</f>
        <v/>
      </c>
      <c r="K33" s="47">
        <f t="shared" ref="K33:K66" si="5">+E33*F33</f>
        <v>0</v>
      </c>
      <c r="M33" s="63" t="str">
        <f t="shared" ref="M33:M66" si="6">IF(G33="(Select a U/M)","",IF(COUNTA(E33:G33)=3,CONCATENATE(" Per ",G33),""))</f>
        <v/>
      </c>
    </row>
    <row r="34" spans="5:13" s="43" customFormat="1" x14ac:dyDescent="0.25">
      <c r="E34" s="76"/>
      <c r="F34" s="76"/>
      <c r="G34" s="57" t="s">
        <v>165</v>
      </c>
      <c r="H34" s="45"/>
      <c r="I34" s="56" t="str">
        <f t="shared" si="4"/>
        <v/>
      </c>
      <c r="K34" s="47">
        <f t="shared" si="5"/>
        <v>0</v>
      </c>
      <c r="M34" s="63" t="str">
        <f t="shared" si="6"/>
        <v/>
      </c>
    </row>
    <row r="35" spans="5:13" s="43" customFormat="1" x14ac:dyDescent="0.25">
      <c r="E35" s="76"/>
      <c r="F35" s="76"/>
      <c r="G35" s="57" t="s">
        <v>165</v>
      </c>
      <c r="H35" s="45"/>
      <c r="I35" s="56" t="str">
        <f t="shared" si="4"/>
        <v/>
      </c>
      <c r="K35" s="47">
        <f t="shared" si="5"/>
        <v>0</v>
      </c>
      <c r="M35" s="63" t="str">
        <f t="shared" si="6"/>
        <v/>
      </c>
    </row>
    <row r="36" spans="5:13" s="43" customFormat="1" x14ac:dyDescent="0.25">
      <c r="E36" s="76"/>
      <c r="F36" s="76"/>
      <c r="G36" s="57" t="s">
        <v>165</v>
      </c>
      <c r="H36" s="45"/>
      <c r="I36" s="56" t="str">
        <f t="shared" si="4"/>
        <v/>
      </c>
      <c r="K36" s="47">
        <f t="shared" si="5"/>
        <v>0</v>
      </c>
      <c r="M36" s="63" t="str">
        <f t="shared" si="6"/>
        <v/>
      </c>
    </row>
    <row r="37" spans="5:13" s="43" customFormat="1" x14ac:dyDescent="0.25">
      <c r="E37" s="76"/>
      <c r="F37" s="76"/>
      <c r="G37" s="57" t="s">
        <v>165</v>
      </c>
      <c r="H37" s="45"/>
      <c r="I37" s="56" t="str">
        <f t="shared" si="4"/>
        <v/>
      </c>
      <c r="K37" s="47">
        <f t="shared" si="5"/>
        <v>0</v>
      </c>
      <c r="M37" s="63" t="str">
        <f t="shared" si="6"/>
        <v/>
      </c>
    </row>
    <row r="38" spans="5:13" s="43" customFormat="1" x14ac:dyDescent="0.25">
      <c r="E38" s="76"/>
      <c r="F38" s="76"/>
      <c r="G38" s="57" t="s">
        <v>165</v>
      </c>
      <c r="H38" s="45"/>
      <c r="I38" s="56" t="str">
        <f t="shared" si="4"/>
        <v/>
      </c>
      <c r="K38" s="47">
        <f t="shared" si="5"/>
        <v>0</v>
      </c>
      <c r="M38" s="63" t="str">
        <f t="shared" si="6"/>
        <v/>
      </c>
    </row>
    <row r="39" spans="5:13" s="43" customFormat="1" x14ac:dyDescent="0.25">
      <c r="E39" s="76"/>
      <c r="F39" s="76"/>
      <c r="G39" s="57" t="s">
        <v>165</v>
      </c>
      <c r="H39" s="45"/>
      <c r="I39" s="56" t="str">
        <f t="shared" si="4"/>
        <v/>
      </c>
      <c r="K39" s="47">
        <f t="shared" si="5"/>
        <v>0</v>
      </c>
      <c r="M39" s="63" t="str">
        <f t="shared" si="6"/>
        <v/>
      </c>
    </row>
    <row r="40" spans="5:13" s="43" customFormat="1" x14ac:dyDescent="0.25">
      <c r="E40" s="76"/>
      <c r="F40" s="76"/>
      <c r="G40" s="57" t="s">
        <v>165</v>
      </c>
      <c r="H40" s="45"/>
      <c r="I40" s="56" t="str">
        <f t="shared" si="4"/>
        <v/>
      </c>
      <c r="K40" s="47">
        <f t="shared" si="5"/>
        <v>0</v>
      </c>
      <c r="M40" s="63" t="str">
        <f t="shared" si="6"/>
        <v/>
      </c>
    </row>
    <row r="41" spans="5:13" s="43" customFormat="1" x14ac:dyDescent="0.25">
      <c r="E41" s="76"/>
      <c r="F41" s="76"/>
      <c r="G41" s="57" t="s">
        <v>165</v>
      </c>
      <c r="H41" s="45"/>
      <c r="I41" s="56" t="str">
        <f t="shared" si="4"/>
        <v/>
      </c>
      <c r="K41" s="47">
        <f t="shared" si="5"/>
        <v>0</v>
      </c>
      <c r="M41" s="63" t="str">
        <f t="shared" si="6"/>
        <v/>
      </c>
    </row>
    <row r="42" spans="5:13" s="43" customFormat="1" x14ac:dyDescent="0.25">
      <c r="E42" s="76"/>
      <c r="F42" s="76"/>
      <c r="G42" s="57" t="s">
        <v>165</v>
      </c>
      <c r="H42" s="45"/>
      <c r="I42" s="56" t="str">
        <f t="shared" si="4"/>
        <v/>
      </c>
      <c r="K42" s="47">
        <f t="shared" si="5"/>
        <v>0</v>
      </c>
      <c r="M42" s="63" t="str">
        <f t="shared" si="6"/>
        <v/>
      </c>
    </row>
    <row r="43" spans="5:13" s="43" customFormat="1" x14ac:dyDescent="0.25">
      <c r="E43" s="76"/>
      <c r="F43" s="76"/>
      <c r="G43" s="57" t="s">
        <v>165</v>
      </c>
      <c r="H43" s="45"/>
      <c r="I43" s="56" t="str">
        <f t="shared" si="4"/>
        <v/>
      </c>
      <c r="K43" s="47">
        <f t="shared" si="5"/>
        <v>0</v>
      </c>
      <c r="M43" s="63" t="str">
        <f t="shared" si="6"/>
        <v/>
      </c>
    </row>
    <row r="44" spans="5:13" s="43" customFormat="1" x14ac:dyDescent="0.25">
      <c r="E44" s="76"/>
      <c r="F44" s="76"/>
      <c r="G44" s="57" t="s">
        <v>165</v>
      </c>
      <c r="H44" s="45"/>
      <c r="I44" s="56" t="str">
        <f t="shared" si="4"/>
        <v/>
      </c>
      <c r="K44" s="47">
        <f t="shared" si="5"/>
        <v>0</v>
      </c>
      <c r="M44" s="63" t="str">
        <f t="shared" si="6"/>
        <v/>
      </c>
    </row>
    <row r="45" spans="5:13" s="43" customFormat="1" x14ac:dyDescent="0.25">
      <c r="E45" s="76"/>
      <c r="F45" s="76"/>
      <c r="G45" s="57" t="s">
        <v>165</v>
      </c>
      <c r="H45" s="45"/>
      <c r="I45" s="56" t="str">
        <f t="shared" si="4"/>
        <v/>
      </c>
      <c r="K45" s="47">
        <f t="shared" si="5"/>
        <v>0</v>
      </c>
      <c r="M45" s="63" t="str">
        <f t="shared" si="6"/>
        <v/>
      </c>
    </row>
    <row r="46" spans="5:13" s="43" customFormat="1" x14ac:dyDescent="0.25">
      <c r="E46" s="76"/>
      <c r="F46" s="76"/>
      <c r="G46" s="57" t="s">
        <v>165</v>
      </c>
      <c r="H46" s="45"/>
      <c r="I46" s="56" t="str">
        <f t="shared" si="4"/>
        <v/>
      </c>
      <c r="K46" s="47">
        <f t="shared" si="5"/>
        <v>0</v>
      </c>
      <c r="M46" s="63" t="str">
        <f t="shared" si="6"/>
        <v/>
      </c>
    </row>
    <row r="47" spans="5:13" s="43" customFormat="1" x14ac:dyDescent="0.25">
      <c r="E47" s="76"/>
      <c r="F47" s="76"/>
      <c r="G47" s="57" t="s">
        <v>165</v>
      </c>
      <c r="H47" s="45"/>
      <c r="I47" s="56" t="str">
        <f t="shared" si="4"/>
        <v/>
      </c>
      <c r="K47" s="47">
        <f t="shared" si="5"/>
        <v>0</v>
      </c>
      <c r="M47" s="63" t="str">
        <f t="shared" si="6"/>
        <v/>
      </c>
    </row>
    <row r="48" spans="5:13" s="43" customFormat="1" x14ac:dyDescent="0.25">
      <c r="E48" s="76"/>
      <c r="F48" s="76"/>
      <c r="G48" s="57" t="s">
        <v>165</v>
      </c>
      <c r="H48" s="45"/>
      <c r="I48" s="56" t="str">
        <f t="shared" ref="I48:I53" si="7">IF(G48="(Select a U/M)","",IF(COUNTA(E48:G48)=3,CONCATENATE(E48," x ",F48," ",G48),"Complete Number and Size Containers"))</f>
        <v/>
      </c>
      <c r="K48" s="47">
        <f t="shared" ref="K48:K53" si="8">+E48*F48</f>
        <v>0</v>
      </c>
      <c r="M48" s="63" t="str">
        <f t="shared" ref="M48:M53" si="9">IF(G48="(Select a U/M)","",IF(COUNTA(E48:G48)=3,CONCATENATE(" Per ",G48),""))</f>
        <v/>
      </c>
    </row>
    <row r="49" spans="5:13" s="43" customFormat="1" x14ac:dyDescent="0.25">
      <c r="E49" s="76"/>
      <c r="F49" s="76"/>
      <c r="G49" s="57" t="s">
        <v>165</v>
      </c>
      <c r="H49" s="45"/>
      <c r="I49" s="56" t="str">
        <f t="shared" si="7"/>
        <v/>
      </c>
      <c r="K49" s="47">
        <f t="shared" si="8"/>
        <v>0</v>
      </c>
      <c r="M49" s="63" t="str">
        <f t="shared" si="9"/>
        <v/>
      </c>
    </row>
    <row r="50" spans="5:13" s="43" customFormat="1" x14ac:dyDescent="0.25">
      <c r="E50" s="76"/>
      <c r="F50" s="76"/>
      <c r="G50" s="57" t="s">
        <v>165</v>
      </c>
      <c r="H50" s="45"/>
      <c r="I50" s="56" t="str">
        <f t="shared" si="7"/>
        <v/>
      </c>
      <c r="K50" s="47">
        <f t="shared" si="8"/>
        <v>0</v>
      </c>
      <c r="M50" s="63" t="str">
        <f t="shared" si="9"/>
        <v/>
      </c>
    </row>
    <row r="51" spans="5:13" s="43" customFormat="1" x14ac:dyDescent="0.25">
      <c r="E51" s="76"/>
      <c r="F51" s="76"/>
      <c r="G51" s="57" t="s">
        <v>165</v>
      </c>
      <c r="H51" s="45"/>
      <c r="I51" s="56" t="str">
        <f t="shared" si="7"/>
        <v/>
      </c>
      <c r="K51" s="47">
        <f t="shared" si="8"/>
        <v>0</v>
      </c>
      <c r="M51" s="63" t="str">
        <f t="shared" si="9"/>
        <v/>
      </c>
    </row>
    <row r="52" spans="5:13" s="43" customFormat="1" x14ac:dyDescent="0.25">
      <c r="E52" s="76"/>
      <c r="F52" s="76"/>
      <c r="G52" s="57" t="s">
        <v>165</v>
      </c>
      <c r="H52" s="45"/>
      <c r="I52" s="56" t="str">
        <f t="shared" si="7"/>
        <v/>
      </c>
      <c r="K52" s="47">
        <f t="shared" si="8"/>
        <v>0</v>
      </c>
      <c r="M52" s="63" t="str">
        <f t="shared" si="9"/>
        <v/>
      </c>
    </row>
    <row r="53" spans="5:13" s="43" customFormat="1" x14ac:dyDescent="0.25">
      <c r="E53" s="76"/>
      <c r="F53" s="76"/>
      <c r="G53" s="57" t="s">
        <v>165</v>
      </c>
      <c r="H53" s="45"/>
      <c r="I53" s="56" t="str">
        <f t="shared" si="7"/>
        <v/>
      </c>
      <c r="K53" s="47">
        <f t="shared" si="8"/>
        <v>0</v>
      </c>
      <c r="M53" s="63" t="str">
        <f t="shared" si="9"/>
        <v/>
      </c>
    </row>
    <row r="54" spans="5:13" s="43" customFormat="1" x14ac:dyDescent="0.25">
      <c r="E54" s="76"/>
      <c r="F54" s="76"/>
      <c r="G54" s="57" t="s">
        <v>165</v>
      </c>
      <c r="H54" s="45"/>
      <c r="I54" s="56" t="str">
        <f t="shared" si="4"/>
        <v/>
      </c>
      <c r="K54" s="47">
        <f t="shared" si="5"/>
        <v>0</v>
      </c>
      <c r="M54" s="63" t="str">
        <f t="shared" si="6"/>
        <v/>
      </c>
    </row>
    <row r="55" spans="5:13" s="43" customFormat="1" x14ac:dyDescent="0.25">
      <c r="E55" s="76"/>
      <c r="F55" s="76"/>
      <c r="G55" s="57" t="s">
        <v>165</v>
      </c>
      <c r="H55" s="45"/>
      <c r="I55" s="56" t="str">
        <f t="shared" si="4"/>
        <v/>
      </c>
      <c r="K55" s="47">
        <f t="shared" si="5"/>
        <v>0</v>
      </c>
      <c r="M55" s="63" t="str">
        <f t="shared" si="6"/>
        <v/>
      </c>
    </row>
    <row r="56" spans="5:13" s="43" customFormat="1" x14ac:dyDescent="0.25">
      <c r="E56" s="76"/>
      <c r="F56" s="76"/>
      <c r="G56" s="57" t="s">
        <v>165</v>
      </c>
      <c r="H56" s="45"/>
      <c r="I56" s="56" t="str">
        <f t="shared" si="4"/>
        <v/>
      </c>
      <c r="K56" s="47">
        <f t="shared" si="5"/>
        <v>0</v>
      </c>
      <c r="M56" s="63" t="str">
        <f t="shared" si="6"/>
        <v/>
      </c>
    </row>
    <row r="57" spans="5:13" s="43" customFormat="1" x14ac:dyDescent="0.25">
      <c r="E57" s="76"/>
      <c r="F57" s="76"/>
      <c r="G57" s="57" t="s">
        <v>165</v>
      </c>
      <c r="H57" s="45"/>
      <c r="I57" s="56" t="str">
        <f t="shared" si="4"/>
        <v/>
      </c>
      <c r="K57" s="47">
        <f t="shared" si="5"/>
        <v>0</v>
      </c>
      <c r="M57" s="63" t="str">
        <f t="shared" si="6"/>
        <v/>
      </c>
    </row>
    <row r="58" spans="5:13" s="43" customFormat="1" x14ac:dyDescent="0.25">
      <c r="E58" s="76"/>
      <c r="F58" s="76"/>
      <c r="G58" s="57" t="s">
        <v>165</v>
      </c>
      <c r="H58" s="45"/>
      <c r="I58" s="56" t="str">
        <f t="shared" si="4"/>
        <v/>
      </c>
      <c r="K58" s="47">
        <f t="shared" si="5"/>
        <v>0</v>
      </c>
      <c r="M58" s="63" t="str">
        <f t="shared" si="6"/>
        <v/>
      </c>
    </row>
    <row r="59" spans="5:13" s="43" customFormat="1" x14ac:dyDescent="0.25">
      <c r="E59" s="76"/>
      <c r="F59" s="76"/>
      <c r="G59" s="57" t="s">
        <v>165</v>
      </c>
      <c r="H59" s="45"/>
      <c r="I59" s="56" t="str">
        <f t="shared" si="4"/>
        <v/>
      </c>
      <c r="K59" s="47">
        <f t="shared" si="5"/>
        <v>0</v>
      </c>
      <c r="M59" s="63" t="str">
        <f t="shared" si="6"/>
        <v/>
      </c>
    </row>
    <row r="60" spans="5:13" s="43" customFormat="1" x14ac:dyDescent="0.25">
      <c r="E60" s="76"/>
      <c r="F60" s="76"/>
      <c r="G60" s="57" t="s">
        <v>165</v>
      </c>
      <c r="H60" s="45"/>
      <c r="I60" s="56" t="str">
        <f t="shared" si="4"/>
        <v/>
      </c>
      <c r="K60" s="47">
        <f t="shared" si="5"/>
        <v>0</v>
      </c>
      <c r="M60" s="63" t="str">
        <f t="shared" si="6"/>
        <v/>
      </c>
    </row>
    <row r="61" spans="5:13" s="43" customFormat="1" x14ac:dyDescent="0.25">
      <c r="E61" s="76"/>
      <c r="F61" s="76"/>
      <c r="G61" s="57" t="s">
        <v>165</v>
      </c>
      <c r="H61" s="45"/>
      <c r="I61" s="56" t="str">
        <f t="shared" si="4"/>
        <v/>
      </c>
      <c r="K61" s="47">
        <f t="shared" si="5"/>
        <v>0</v>
      </c>
      <c r="M61" s="63" t="str">
        <f t="shared" si="6"/>
        <v/>
      </c>
    </row>
    <row r="62" spans="5:13" s="43" customFormat="1" x14ac:dyDescent="0.25">
      <c r="E62" s="76"/>
      <c r="F62" s="76"/>
      <c r="G62" s="57" t="s">
        <v>165</v>
      </c>
      <c r="H62" s="45"/>
      <c r="I62" s="56" t="str">
        <f t="shared" si="4"/>
        <v/>
      </c>
      <c r="K62" s="47">
        <f t="shared" si="5"/>
        <v>0</v>
      </c>
      <c r="M62" s="63" t="str">
        <f t="shared" si="6"/>
        <v/>
      </c>
    </row>
    <row r="63" spans="5:13" s="43" customFormat="1" x14ac:dyDescent="0.25">
      <c r="E63" s="76"/>
      <c r="F63" s="76"/>
      <c r="G63" s="57" t="s">
        <v>165</v>
      </c>
      <c r="H63" s="45"/>
      <c r="I63" s="56" t="str">
        <f t="shared" si="4"/>
        <v/>
      </c>
      <c r="K63" s="47">
        <f t="shared" si="5"/>
        <v>0</v>
      </c>
      <c r="M63" s="63" t="str">
        <f t="shared" si="6"/>
        <v/>
      </c>
    </row>
    <row r="64" spans="5:13" s="43" customFormat="1" x14ac:dyDescent="0.25">
      <c r="E64" s="76"/>
      <c r="F64" s="76"/>
      <c r="G64" s="57" t="s">
        <v>165</v>
      </c>
      <c r="H64" s="45"/>
      <c r="I64" s="56" t="str">
        <f t="shared" si="4"/>
        <v/>
      </c>
      <c r="K64" s="47">
        <f t="shared" si="5"/>
        <v>0</v>
      </c>
      <c r="M64" s="63" t="str">
        <f t="shared" si="6"/>
        <v/>
      </c>
    </row>
    <row r="65" spans="5:13" s="43" customFormat="1" x14ac:dyDescent="0.25">
      <c r="E65" s="76"/>
      <c r="F65" s="76"/>
      <c r="G65" s="57" t="s">
        <v>165</v>
      </c>
      <c r="H65" s="45"/>
      <c r="I65" s="56" t="str">
        <f t="shared" si="4"/>
        <v/>
      </c>
      <c r="K65" s="47">
        <f t="shared" si="5"/>
        <v>0</v>
      </c>
      <c r="M65" s="63" t="str">
        <f t="shared" si="6"/>
        <v/>
      </c>
    </row>
    <row r="66" spans="5:13" s="43" customFormat="1" x14ac:dyDescent="0.25">
      <c r="E66" s="76"/>
      <c r="F66" s="76"/>
      <c r="G66" s="57" t="s">
        <v>165</v>
      </c>
      <c r="H66" s="45"/>
      <c r="I66" s="56" t="str">
        <f t="shared" si="4"/>
        <v/>
      </c>
      <c r="K66" s="47">
        <f t="shared" si="5"/>
        <v>0</v>
      </c>
      <c r="M66" s="63" t="str">
        <f t="shared" si="6"/>
        <v/>
      </c>
    </row>
    <row r="67" spans="5:13" s="43" customFormat="1" x14ac:dyDescent="0.25">
      <c r="E67" s="79"/>
      <c r="F67" s="79"/>
      <c r="G67" s="79"/>
      <c r="I67" s="56" t="s">
        <v>160</v>
      </c>
      <c r="K67" s="48"/>
      <c r="M67" s="63"/>
    </row>
    <row r="68" spans="5:13" s="43" customFormat="1" x14ac:dyDescent="0.25">
      <c r="M68" s="63"/>
    </row>
    <row r="69" spans="5:13" s="43" customFormat="1" x14ac:dyDescent="0.25">
      <c r="H69" s="45"/>
      <c r="M69" s="63"/>
    </row>
    <row r="70" spans="5:13" s="43" customFormat="1" x14ac:dyDescent="0.25">
      <c r="M70" s="63"/>
    </row>
    <row r="71" spans="5:13" s="43" customFormat="1" x14ac:dyDescent="0.25">
      <c r="M71" s="63"/>
    </row>
    <row r="72" spans="5:13" s="43" customFormat="1" x14ac:dyDescent="0.25">
      <c r="H72" s="45"/>
      <c r="M72" s="63"/>
    </row>
    <row r="73" spans="5:13" s="43" customFormat="1" x14ac:dyDescent="0.25">
      <c r="H73" s="45"/>
      <c r="M73" s="63"/>
    </row>
    <row r="74" spans="5:13" s="43" customFormat="1" x14ac:dyDescent="0.25">
      <c r="E74" s="45"/>
      <c r="F74" s="45"/>
      <c r="G74" s="45"/>
      <c r="M74" s="63"/>
    </row>
    <row r="75" spans="5:13" s="43" customFormat="1" x14ac:dyDescent="0.25">
      <c r="M75" s="63"/>
    </row>
    <row r="76" spans="5:13" s="43" customFormat="1" x14ac:dyDescent="0.25">
      <c r="H76" s="44"/>
      <c r="M76" s="63"/>
    </row>
    <row r="77" spans="5:13" s="43" customFormat="1" x14ac:dyDescent="0.25">
      <c r="H77" s="44"/>
      <c r="M77" s="63"/>
    </row>
    <row r="78" spans="5:13" s="43" customFormat="1" x14ac:dyDescent="0.25">
      <c r="H78" s="44"/>
      <c r="M78" s="63"/>
    </row>
    <row r="79" spans="5:13" s="43" customFormat="1" x14ac:dyDescent="0.25">
      <c r="H79" s="44"/>
      <c r="M79" s="63"/>
    </row>
    <row r="80" spans="5:13" s="43" customFormat="1" x14ac:dyDescent="0.25">
      <c r="H80" s="44"/>
      <c r="M80" s="63"/>
    </row>
    <row r="81" spans="8:13" s="43" customFormat="1" x14ac:dyDescent="0.25">
      <c r="M81" s="63"/>
    </row>
    <row r="82" spans="8:13" s="43" customFormat="1" x14ac:dyDescent="0.25">
      <c r="H82" s="44"/>
      <c r="M82" s="63"/>
    </row>
    <row r="83" spans="8:13" s="43" customFormat="1" x14ac:dyDescent="0.25">
      <c r="M83" s="63"/>
    </row>
    <row r="84" spans="8:13" s="43" customFormat="1" x14ac:dyDescent="0.25">
      <c r="H84" s="45"/>
      <c r="M84" s="63"/>
    </row>
    <row r="85" spans="8:13" s="43" customFormat="1" x14ac:dyDescent="0.25">
      <c r="M85" s="63"/>
    </row>
    <row r="86" spans="8:13" s="43" customFormat="1" x14ac:dyDescent="0.25">
      <c r="H86" s="44"/>
      <c r="M86" s="63"/>
    </row>
    <row r="87" spans="8:13" s="43" customFormat="1" x14ac:dyDescent="0.25">
      <c r="H87" s="44"/>
      <c r="M87" s="63"/>
    </row>
    <row r="88" spans="8:13" s="43" customFormat="1" x14ac:dyDescent="0.25">
      <c r="H88" s="44"/>
      <c r="M88" s="63"/>
    </row>
    <row r="89" spans="8:13" s="43" customFormat="1" x14ac:dyDescent="0.25">
      <c r="M89" s="63"/>
    </row>
    <row r="90" spans="8:13" s="43" customFormat="1" x14ac:dyDescent="0.25">
      <c r="H90" s="44"/>
      <c r="M90" s="63"/>
    </row>
    <row r="91" spans="8:13" s="43" customFormat="1" x14ac:dyDescent="0.25">
      <c r="H91" s="45"/>
      <c r="M91" s="63"/>
    </row>
    <row r="92" spans="8:13" s="43" customFormat="1" x14ac:dyDescent="0.25">
      <c r="H92" s="44"/>
      <c r="M92" s="63"/>
    </row>
    <row r="93" spans="8:13" s="43" customFormat="1" x14ac:dyDescent="0.25">
      <c r="H93" s="44"/>
      <c r="M93" s="63"/>
    </row>
    <row r="94" spans="8:13" s="43" customFormat="1" x14ac:dyDescent="0.25">
      <c r="H94" s="45"/>
      <c r="M94" s="63"/>
    </row>
    <row r="95" spans="8:13" s="43" customFormat="1" x14ac:dyDescent="0.25">
      <c r="H95" s="44"/>
      <c r="M95" s="63"/>
    </row>
    <row r="96" spans="8:13" s="43" customFormat="1" x14ac:dyDescent="0.25">
      <c r="H96" s="44"/>
      <c r="M96" s="63"/>
    </row>
    <row r="97" spans="13:13" s="43" customFormat="1" x14ac:dyDescent="0.25">
      <c r="M97" s="63"/>
    </row>
    <row r="98" spans="13:13" s="43" customFormat="1" x14ac:dyDescent="0.25">
      <c r="M98" s="63"/>
    </row>
    <row r="99" spans="13:13" s="43" customFormat="1" x14ac:dyDescent="0.25">
      <c r="M99" s="63"/>
    </row>
    <row r="100" spans="13:13" s="43" customFormat="1" x14ac:dyDescent="0.25">
      <c r="M100" s="63"/>
    </row>
    <row r="101" spans="13:13" s="43" customFormat="1" x14ac:dyDescent="0.25">
      <c r="M101" s="63"/>
    </row>
    <row r="102" spans="13:13" s="43" customFormat="1" x14ac:dyDescent="0.25">
      <c r="M102" s="63"/>
    </row>
    <row r="103" spans="13:13" s="43" customFormat="1" x14ac:dyDescent="0.25">
      <c r="M103" s="63"/>
    </row>
    <row r="104" spans="13:13" s="43" customFormat="1" x14ac:dyDescent="0.25">
      <c r="M104" s="63"/>
    </row>
    <row r="105" spans="13:13" s="43" customFormat="1" x14ac:dyDescent="0.25">
      <c r="M105" s="63"/>
    </row>
    <row r="106" spans="13:13" s="43" customFormat="1" x14ac:dyDescent="0.25">
      <c r="M106" s="63"/>
    </row>
    <row r="107" spans="13:13" s="43" customFormat="1" x14ac:dyDescent="0.25">
      <c r="M107" s="63"/>
    </row>
    <row r="108" spans="13:13" s="43" customFormat="1" x14ac:dyDescent="0.25">
      <c r="M108" s="63"/>
    </row>
    <row r="109" spans="13:13" s="43" customFormat="1" x14ac:dyDescent="0.25">
      <c r="M109" s="63"/>
    </row>
    <row r="110" spans="13:13" s="43" customFormat="1" x14ac:dyDescent="0.25">
      <c r="M110" s="63"/>
    </row>
    <row r="111" spans="13:13" s="43" customFormat="1" x14ac:dyDescent="0.25">
      <c r="M111" s="63"/>
    </row>
    <row r="112" spans="13:13" s="43" customFormat="1" x14ac:dyDescent="0.25">
      <c r="M112" s="63"/>
    </row>
    <row r="113" spans="13:13" s="43" customFormat="1" x14ac:dyDescent="0.25">
      <c r="M113" s="63"/>
    </row>
    <row r="114" spans="13:13" s="43" customFormat="1" x14ac:dyDescent="0.25">
      <c r="M114" s="63"/>
    </row>
    <row r="115" spans="13:13" s="43" customFormat="1" x14ac:dyDescent="0.25">
      <c r="M115" s="63"/>
    </row>
    <row r="116" spans="13:13" s="43" customFormat="1" x14ac:dyDescent="0.25">
      <c r="M116" s="63"/>
    </row>
    <row r="117" spans="13:13" s="43" customFormat="1" x14ac:dyDescent="0.25">
      <c r="M117" s="63"/>
    </row>
    <row r="118" spans="13:13" s="43" customFormat="1" x14ac:dyDescent="0.25">
      <c r="M118" s="63"/>
    </row>
    <row r="119" spans="13:13" s="43" customFormat="1" x14ac:dyDescent="0.25">
      <c r="M119" s="63"/>
    </row>
    <row r="120" spans="13:13" s="43" customFormat="1" x14ac:dyDescent="0.25">
      <c r="M120" s="63"/>
    </row>
    <row r="121" spans="13:13" s="43" customFormat="1" x14ac:dyDescent="0.25">
      <c r="M121" s="63"/>
    </row>
    <row r="122" spans="13:13" s="43" customFormat="1" x14ac:dyDescent="0.25">
      <c r="M122" s="63"/>
    </row>
    <row r="123" spans="13:13" s="43" customFormat="1" x14ac:dyDescent="0.25">
      <c r="M123" s="63"/>
    </row>
    <row r="124" spans="13:13" s="43" customFormat="1" x14ac:dyDescent="0.25">
      <c r="M124" s="63"/>
    </row>
    <row r="125" spans="13:13" s="43" customFormat="1" x14ac:dyDescent="0.25">
      <c r="M125" s="63"/>
    </row>
    <row r="126" spans="13:13" s="43" customFormat="1" x14ac:dyDescent="0.25">
      <c r="M126" s="63"/>
    </row>
    <row r="127" spans="13:13" s="43" customFormat="1" x14ac:dyDescent="0.25">
      <c r="M127" s="63"/>
    </row>
    <row r="128" spans="13:13" s="43" customFormat="1" x14ac:dyDescent="0.25">
      <c r="M128" s="63"/>
    </row>
    <row r="129" spans="3:13" s="43" customFormat="1" x14ac:dyDescent="0.25">
      <c r="M129" s="63"/>
    </row>
    <row r="130" spans="3:13" s="43" customFormat="1" x14ac:dyDescent="0.25">
      <c r="M130" s="63"/>
    </row>
    <row r="131" spans="3:13" s="43" customFormat="1" x14ac:dyDescent="0.25">
      <c r="M131" s="63"/>
    </row>
    <row r="132" spans="3:13" s="43" customFormat="1" x14ac:dyDescent="0.25">
      <c r="M132" s="63"/>
    </row>
    <row r="133" spans="3:13" s="42" customFormat="1" ht="18" customHeight="1" x14ac:dyDescent="0.25">
      <c r="C133" s="43"/>
      <c r="E133" s="43"/>
      <c r="F133" s="43"/>
      <c r="G133" s="43"/>
      <c r="H133" s="43"/>
      <c r="I133" s="43"/>
      <c r="J133" s="43"/>
      <c r="K133" s="43"/>
      <c r="L133" s="43"/>
      <c r="M133" s="63"/>
    </row>
    <row r="134" spans="3:13" s="42" customFormat="1" ht="18" customHeight="1" x14ac:dyDescent="0.25">
      <c r="C134" s="43"/>
      <c r="E134" s="43"/>
      <c r="F134" s="43"/>
      <c r="G134" s="43"/>
      <c r="H134" s="43"/>
      <c r="I134" s="43"/>
      <c r="J134" s="43"/>
      <c r="K134" s="43"/>
      <c r="L134" s="43"/>
      <c r="M134" s="63"/>
    </row>
    <row r="135" spans="3:13" x14ac:dyDescent="0.25">
      <c r="C135" s="43"/>
      <c r="E135" s="43"/>
      <c r="F135" s="43"/>
      <c r="G135" s="43"/>
      <c r="H135" s="43"/>
      <c r="I135" s="43"/>
      <c r="J135" s="43"/>
      <c r="K135" s="43"/>
      <c r="L135" s="43"/>
      <c r="M135" s="63"/>
    </row>
    <row r="136" spans="3:13" x14ac:dyDescent="0.25">
      <c r="C136" s="43"/>
      <c r="E136" s="43"/>
      <c r="F136" s="43"/>
      <c r="G136" s="43"/>
      <c r="H136" s="43"/>
      <c r="I136" s="43"/>
      <c r="J136" s="43"/>
      <c r="K136" s="43"/>
      <c r="L136" s="43"/>
      <c r="M136" s="63"/>
    </row>
    <row r="137" spans="3:13" x14ac:dyDescent="0.25">
      <c r="C137" s="42"/>
      <c r="E137" s="43"/>
      <c r="F137" s="43"/>
      <c r="G137" s="43"/>
      <c r="H137" s="43"/>
      <c r="I137" s="43"/>
      <c r="J137" s="43"/>
      <c r="K137" s="43"/>
      <c r="L137" s="43"/>
      <c r="M137" s="63"/>
    </row>
    <row r="138" spans="3:13" x14ac:dyDescent="0.25">
      <c r="C138" s="42"/>
      <c r="E138" s="43"/>
      <c r="F138" s="43"/>
      <c r="G138" s="43"/>
      <c r="H138" s="43"/>
      <c r="I138" s="43"/>
      <c r="J138" s="43"/>
      <c r="K138" s="43"/>
      <c r="L138" s="43"/>
      <c r="M138" s="63"/>
    </row>
    <row r="139" spans="3:13" x14ac:dyDescent="0.25">
      <c r="E139" s="42"/>
      <c r="F139" s="42"/>
      <c r="G139" s="42"/>
      <c r="H139" s="42"/>
      <c r="I139" s="42"/>
      <c r="J139" s="42"/>
      <c r="K139" s="42"/>
      <c r="L139" s="42"/>
    </row>
    <row r="140" spans="3:13" x14ac:dyDescent="0.25">
      <c r="E140" s="42"/>
      <c r="F140" s="42"/>
      <c r="G140" s="42"/>
      <c r="H140" s="42"/>
      <c r="I140" s="42"/>
      <c r="J140" s="42"/>
      <c r="K140" s="42"/>
      <c r="L140" s="42"/>
    </row>
  </sheetData>
  <sheetProtection algorithmName="SHA-512" hashValue="sea0sYpMvfOMFfv+a+NGFYBvJXXoEu4WWI8gctrr4f8XOlzqdxCSYdnyE2s1WaxxwxHVSINAr1dpnbj5ICqAdg==" saltValue="34CQuz9pmUCd0GYFya3G9w==" spinCount="100000" sheet="1" objects="1" scenarios="1"/>
  <mergeCells count="9">
    <mergeCell ref="A1:B5"/>
    <mergeCell ref="D1:D5"/>
    <mergeCell ref="E1:K1"/>
    <mergeCell ref="E2:K2"/>
    <mergeCell ref="I7:M7"/>
    <mergeCell ref="E3:K3"/>
    <mergeCell ref="E5:K5"/>
    <mergeCell ref="E4:K4"/>
    <mergeCell ref="C1:C5"/>
  </mergeCells>
  <dataValidations count="3">
    <dataValidation type="list" allowBlank="1" showInputMessage="1" showErrorMessage="1" sqref="G12:G31 G67" xr:uid="{00000000-0002-0000-0100-000000000000}">
      <formula1>$C$12:$C$26</formula1>
    </dataValidation>
    <dataValidation type="list" allowBlank="1" showInputMessage="1" showErrorMessage="1" sqref="G32:G66" xr:uid="{00000000-0002-0000-0100-000001000000}">
      <formula1>$C$11:$C$26</formula1>
    </dataValidation>
    <dataValidation type="decimal" allowBlank="1" showInputMessage="1" showErrorMessage="1" sqref="E32:F66" xr:uid="{00000000-0002-0000-0100-000002000000}">
      <formula1>0.01</formula1>
      <formula2>10000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F218"/>
  <sheetViews>
    <sheetView zoomScale="115" zoomScaleNormal="115" workbookViewId="0">
      <pane ySplit="9" topLeftCell="A10" activePane="bottomLeft" state="frozen"/>
      <selection pane="bottomLeft"/>
    </sheetView>
  </sheetViews>
  <sheetFormatPr defaultRowHeight="15" x14ac:dyDescent="0.25"/>
  <cols>
    <col min="1" max="1" width="3.85546875" customWidth="1"/>
    <col min="2" max="2" width="32" customWidth="1"/>
    <col min="3" max="3" width="31.28515625" customWidth="1"/>
    <col min="4" max="4" width="198.42578125" style="36" customWidth="1"/>
    <col min="5" max="5" width="27.5703125" hidden="1" customWidth="1"/>
    <col min="6" max="6" width="10.7109375" hidden="1" customWidth="1"/>
  </cols>
  <sheetData>
    <row r="1" spans="2:5" ht="18.75" x14ac:dyDescent="0.3">
      <c r="D1" s="71" t="s">
        <v>159</v>
      </c>
      <c r="E1" s="97" t="s">
        <v>43</v>
      </c>
    </row>
    <row r="2" spans="2:5" ht="23.25" x14ac:dyDescent="0.35">
      <c r="D2" s="123" t="s">
        <v>397</v>
      </c>
      <c r="E2" s="97" t="s">
        <v>136</v>
      </c>
    </row>
    <row r="3" spans="2:5" ht="18.75" x14ac:dyDescent="0.3">
      <c r="D3" s="71" t="s">
        <v>164</v>
      </c>
    </row>
    <row r="4" spans="2:5" ht="18.75" x14ac:dyDescent="0.3">
      <c r="D4" s="122" t="s">
        <v>395</v>
      </c>
    </row>
    <row r="5" spans="2:5" ht="18.75" x14ac:dyDescent="0.3">
      <c r="D5" s="122" t="s">
        <v>394</v>
      </c>
    </row>
    <row r="8" spans="2:5" ht="21" x14ac:dyDescent="0.35">
      <c r="B8" s="50" t="s">
        <v>137</v>
      </c>
      <c r="C8" s="50" t="s">
        <v>148</v>
      </c>
      <c r="D8" s="58" t="s">
        <v>106</v>
      </c>
    </row>
    <row r="9" spans="2:5" ht="9.75" customHeight="1" x14ac:dyDescent="0.35">
      <c r="B9" s="50"/>
      <c r="C9" s="50"/>
      <c r="D9" s="58"/>
    </row>
    <row r="10" spans="2:5" ht="9.75" customHeight="1" x14ac:dyDescent="0.35">
      <c r="B10" s="50"/>
      <c r="C10" s="50"/>
      <c r="D10" s="58"/>
    </row>
    <row r="11" spans="2:5" ht="16.5" hidden="1" customHeight="1" x14ac:dyDescent="0.35">
      <c r="B11" s="50"/>
      <c r="C11" s="75" t="s">
        <v>149</v>
      </c>
      <c r="D11" s="58"/>
      <c r="E11" t="s">
        <v>41</v>
      </c>
    </row>
    <row r="12" spans="2:5" s="43" customFormat="1" x14ac:dyDescent="0.25">
      <c r="B12" s="98" t="s">
        <v>43</v>
      </c>
      <c r="C12" s="98" t="s">
        <v>44</v>
      </c>
      <c r="D12" s="98" t="s">
        <v>173</v>
      </c>
      <c r="E12" s="97" t="str">
        <f>+B12</f>
        <v>Herbicides</v>
      </c>
    </row>
    <row r="13" spans="2:5" s="43" customFormat="1" x14ac:dyDescent="0.25">
      <c r="B13" s="98" t="s">
        <v>43</v>
      </c>
      <c r="C13" s="98" t="s">
        <v>174</v>
      </c>
      <c r="D13" s="98" t="s">
        <v>175</v>
      </c>
      <c r="E13" s="97" t="str">
        <f t="shared" ref="E13:E72" si="0">+B13</f>
        <v>Herbicides</v>
      </c>
    </row>
    <row r="14" spans="2:5" s="43" customFormat="1" x14ac:dyDescent="0.25">
      <c r="B14" s="98" t="s">
        <v>136</v>
      </c>
      <c r="C14" s="98" t="s">
        <v>107</v>
      </c>
      <c r="D14" s="98" t="s">
        <v>176</v>
      </c>
      <c r="E14" s="97" t="str">
        <f t="shared" si="0"/>
        <v>Surfactants and Adjuvants</v>
      </c>
    </row>
    <row r="15" spans="2:5" s="43" customFormat="1" x14ac:dyDescent="0.25">
      <c r="B15" s="98" t="s">
        <v>136</v>
      </c>
      <c r="C15" s="98" t="s">
        <v>177</v>
      </c>
      <c r="D15" s="98" t="s">
        <v>178</v>
      </c>
      <c r="E15" s="97" t="str">
        <f t="shared" si="0"/>
        <v>Surfactants and Adjuvants</v>
      </c>
    </row>
    <row r="16" spans="2:5" s="43" customFormat="1" x14ac:dyDescent="0.25">
      <c r="B16" s="98" t="s">
        <v>43</v>
      </c>
      <c r="C16" s="98" t="s">
        <v>45</v>
      </c>
      <c r="D16" s="98" t="s">
        <v>173</v>
      </c>
      <c r="E16" s="97" t="str">
        <f t="shared" si="0"/>
        <v>Herbicides</v>
      </c>
    </row>
    <row r="17" spans="2:5" s="43" customFormat="1" x14ac:dyDescent="0.25">
      <c r="B17" s="98" t="s">
        <v>43</v>
      </c>
      <c r="C17" s="98" t="s">
        <v>46</v>
      </c>
      <c r="D17" s="98" t="s">
        <v>173</v>
      </c>
      <c r="E17" s="97" t="str">
        <f t="shared" si="0"/>
        <v>Herbicides</v>
      </c>
    </row>
    <row r="18" spans="2:5" s="43" customFormat="1" x14ac:dyDescent="0.25">
      <c r="B18" s="98" t="s">
        <v>43</v>
      </c>
      <c r="C18" s="98" t="s">
        <v>179</v>
      </c>
      <c r="D18" s="98" t="s">
        <v>180</v>
      </c>
      <c r="E18" s="97" t="str">
        <f t="shared" si="0"/>
        <v>Herbicides</v>
      </c>
    </row>
    <row r="19" spans="2:5" s="43" customFormat="1" x14ac:dyDescent="0.25">
      <c r="B19" s="98" t="s">
        <v>43</v>
      </c>
      <c r="C19" s="98" t="s">
        <v>52</v>
      </c>
      <c r="D19" s="98" t="s">
        <v>181</v>
      </c>
      <c r="E19" s="97" t="str">
        <f t="shared" si="0"/>
        <v>Herbicides</v>
      </c>
    </row>
    <row r="20" spans="2:5" s="43" customFormat="1" x14ac:dyDescent="0.25">
      <c r="B20" s="98" t="s">
        <v>136</v>
      </c>
      <c r="C20" s="98" t="s">
        <v>108</v>
      </c>
      <c r="D20" s="98" t="s">
        <v>182</v>
      </c>
      <c r="E20" s="97" t="str">
        <f t="shared" si="0"/>
        <v>Surfactants and Adjuvants</v>
      </c>
    </row>
    <row r="21" spans="2:5" s="43" customFormat="1" x14ac:dyDescent="0.25">
      <c r="B21" s="98" t="s">
        <v>136</v>
      </c>
      <c r="C21" s="98" t="s">
        <v>183</v>
      </c>
      <c r="D21" s="98" t="s">
        <v>184</v>
      </c>
      <c r="E21" s="97" t="str">
        <f t="shared" si="0"/>
        <v>Surfactants and Adjuvants</v>
      </c>
    </row>
    <row r="22" spans="2:5" s="43" customFormat="1" x14ac:dyDescent="0.25">
      <c r="B22" s="98" t="s">
        <v>136</v>
      </c>
      <c r="C22" s="99" t="s">
        <v>133</v>
      </c>
      <c r="D22" s="98" t="s">
        <v>185</v>
      </c>
      <c r="E22" s="97" t="str">
        <f t="shared" si="0"/>
        <v>Surfactants and Adjuvants</v>
      </c>
    </row>
    <row r="23" spans="2:5" s="43" customFormat="1" x14ac:dyDescent="0.25">
      <c r="B23" s="98" t="s">
        <v>43</v>
      </c>
      <c r="C23" s="98" t="s">
        <v>186</v>
      </c>
      <c r="D23" s="98" t="s">
        <v>187</v>
      </c>
      <c r="E23" s="97" t="str">
        <f t="shared" si="0"/>
        <v>Herbicides</v>
      </c>
    </row>
    <row r="24" spans="2:5" s="43" customFormat="1" x14ac:dyDescent="0.25">
      <c r="B24" s="98" t="s">
        <v>43</v>
      </c>
      <c r="C24" s="98" t="s">
        <v>188</v>
      </c>
      <c r="D24" s="98" t="s">
        <v>189</v>
      </c>
      <c r="E24" s="97" t="str">
        <f t="shared" si="0"/>
        <v>Herbicides</v>
      </c>
    </row>
    <row r="25" spans="2:5" s="43" customFormat="1" ht="30" x14ac:dyDescent="0.25">
      <c r="B25" s="98" t="s">
        <v>43</v>
      </c>
      <c r="C25" s="98" t="s">
        <v>190</v>
      </c>
      <c r="D25" s="98" t="s">
        <v>371</v>
      </c>
      <c r="E25" s="97" t="str">
        <f t="shared" si="0"/>
        <v>Herbicides</v>
      </c>
    </row>
    <row r="26" spans="2:5" s="43" customFormat="1" x14ac:dyDescent="0.25">
      <c r="B26" s="98" t="s">
        <v>43</v>
      </c>
      <c r="C26" s="98" t="s">
        <v>191</v>
      </c>
      <c r="D26" s="98" t="s">
        <v>192</v>
      </c>
      <c r="E26" s="97" t="str">
        <f t="shared" si="0"/>
        <v>Herbicides</v>
      </c>
    </row>
    <row r="27" spans="2:5" s="43" customFormat="1" x14ac:dyDescent="0.25">
      <c r="B27" s="98" t="s">
        <v>43</v>
      </c>
      <c r="C27" s="98" t="s">
        <v>193</v>
      </c>
      <c r="D27" s="98" t="s">
        <v>194</v>
      </c>
      <c r="E27" s="97" t="str">
        <f t="shared" si="0"/>
        <v>Herbicides</v>
      </c>
    </row>
    <row r="28" spans="2:5" s="43" customFormat="1" x14ac:dyDescent="0.25">
      <c r="B28" s="98" t="s">
        <v>43</v>
      </c>
      <c r="C28" s="98" t="s">
        <v>84</v>
      </c>
      <c r="D28" s="98" t="s">
        <v>195</v>
      </c>
      <c r="E28" s="97" t="str">
        <f t="shared" si="0"/>
        <v>Herbicides</v>
      </c>
    </row>
    <row r="29" spans="2:5" s="43" customFormat="1" x14ac:dyDescent="0.25">
      <c r="B29" s="98" t="s">
        <v>43</v>
      </c>
      <c r="C29" s="98" t="s">
        <v>85</v>
      </c>
      <c r="D29" s="98" t="s">
        <v>196</v>
      </c>
      <c r="E29" s="97" t="str">
        <f t="shared" si="0"/>
        <v>Herbicides</v>
      </c>
    </row>
    <row r="30" spans="2:5" s="43" customFormat="1" x14ac:dyDescent="0.25">
      <c r="B30" s="98" t="s">
        <v>43</v>
      </c>
      <c r="C30" s="98" t="s">
        <v>73</v>
      </c>
      <c r="D30" s="98" t="s">
        <v>197</v>
      </c>
      <c r="E30" s="97" t="str">
        <f t="shared" si="0"/>
        <v>Herbicides</v>
      </c>
    </row>
    <row r="31" spans="2:5" s="43" customFormat="1" x14ac:dyDescent="0.25">
      <c r="B31" s="98" t="s">
        <v>136</v>
      </c>
      <c r="C31" s="98" t="s">
        <v>198</v>
      </c>
      <c r="D31" s="98" t="s">
        <v>199</v>
      </c>
      <c r="E31" s="97" t="str">
        <f t="shared" si="0"/>
        <v>Surfactants and Adjuvants</v>
      </c>
    </row>
    <row r="32" spans="2:5" s="43" customFormat="1" x14ac:dyDescent="0.25">
      <c r="B32" s="98" t="s">
        <v>136</v>
      </c>
      <c r="C32" s="98" t="s">
        <v>135</v>
      </c>
      <c r="D32" s="98" t="s">
        <v>200</v>
      </c>
      <c r="E32" s="97" t="str">
        <f t="shared" si="0"/>
        <v>Surfactants and Adjuvants</v>
      </c>
    </row>
    <row r="33" spans="2:5" s="43" customFormat="1" x14ac:dyDescent="0.25">
      <c r="B33" s="98" t="s">
        <v>136</v>
      </c>
      <c r="C33" s="98" t="s">
        <v>113</v>
      </c>
      <c r="D33" s="98" t="s">
        <v>201</v>
      </c>
      <c r="E33" s="97" t="str">
        <f t="shared" si="0"/>
        <v>Surfactants and Adjuvants</v>
      </c>
    </row>
    <row r="34" spans="2:5" s="43" customFormat="1" x14ac:dyDescent="0.25">
      <c r="B34" s="98" t="s">
        <v>43</v>
      </c>
      <c r="C34" s="98" t="s">
        <v>202</v>
      </c>
      <c r="D34" s="98" t="s">
        <v>366</v>
      </c>
      <c r="E34" s="97" t="str">
        <f t="shared" si="0"/>
        <v>Herbicides</v>
      </c>
    </row>
    <row r="35" spans="2:5" s="43" customFormat="1" ht="30" x14ac:dyDescent="0.25">
      <c r="B35" s="98" t="s">
        <v>43</v>
      </c>
      <c r="C35" s="98" t="s">
        <v>387</v>
      </c>
      <c r="D35" s="98" t="s">
        <v>203</v>
      </c>
      <c r="E35" s="97" t="str">
        <f t="shared" si="0"/>
        <v>Herbicides</v>
      </c>
    </row>
    <row r="36" spans="2:5" s="43" customFormat="1" x14ac:dyDescent="0.25">
      <c r="B36" s="98" t="s">
        <v>43</v>
      </c>
      <c r="C36" s="98" t="s">
        <v>102</v>
      </c>
      <c r="D36" s="98" t="s">
        <v>204</v>
      </c>
      <c r="E36" s="97" t="str">
        <f t="shared" si="0"/>
        <v>Herbicides</v>
      </c>
    </row>
    <row r="37" spans="2:5" s="43" customFormat="1" x14ac:dyDescent="0.25">
      <c r="B37" s="98" t="s">
        <v>43</v>
      </c>
      <c r="C37" s="98" t="s">
        <v>205</v>
      </c>
      <c r="D37" s="98" t="s">
        <v>206</v>
      </c>
      <c r="E37" s="97" t="str">
        <f t="shared" si="0"/>
        <v>Herbicides</v>
      </c>
    </row>
    <row r="38" spans="2:5" s="43" customFormat="1" x14ac:dyDescent="0.25">
      <c r="B38" s="98" t="s">
        <v>43</v>
      </c>
      <c r="C38" s="98" t="s">
        <v>53</v>
      </c>
      <c r="D38" s="98" t="s">
        <v>207</v>
      </c>
      <c r="E38" s="97" t="str">
        <f t="shared" si="0"/>
        <v>Herbicides</v>
      </c>
    </row>
    <row r="39" spans="2:5" s="43" customFormat="1" x14ac:dyDescent="0.25">
      <c r="B39" s="98" t="s">
        <v>136</v>
      </c>
      <c r="C39" s="98" t="s">
        <v>109</v>
      </c>
      <c r="D39" s="98" t="s">
        <v>208</v>
      </c>
      <c r="E39" s="97" t="str">
        <f t="shared" si="0"/>
        <v>Surfactants and Adjuvants</v>
      </c>
    </row>
    <row r="40" spans="2:5" s="43" customFormat="1" x14ac:dyDescent="0.25">
      <c r="B40" s="98" t="s">
        <v>136</v>
      </c>
      <c r="C40" s="98" t="s">
        <v>118</v>
      </c>
      <c r="D40" s="98" t="s">
        <v>209</v>
      </c>
      <c r="E40" s="97" t="str">
        <f t="shared" si="0"/>
        <v>Surfactants and Adjuvants</v>
      </c>
    </row>
    <row r="41" spans="2:5" s="43" customFormat="1" x14ac:dyDescent="0.25">
      <c r="B41" s="98" t="s">
        <v>136</v>
      </c>
      <c r="C41" s="98" t="s">
        <v>119</v>
      </c>
      <c r="D41" s="98" t="s">
        <v>210</v>
      </c>
      <c r="E41" s="97" t="str">
        <f t="shared" si="0"/>
        <v>Surfactants and Adjuvants</v>
      </c>
    </row>
    <row r="42" spans="2:5" s="43" customFormat="1" x14ac:dyDescent="0.25">
      <c r="B42" s="98" t="s">
        <v>43</v>
      </c>
      <c r="C42" s="98" t="s">
        <v>386</v>
      </c>
      <c r="D42" s="98" t="s">
        <v>211</v>
      </c>
      <c r="E42" s="97" t="str">
        <f t="shared" si="0"/>
        <v>Herbicides</v>
      </c>
    </row>
    <row r="43" spans="2:5" s="43" customFormat="1" x14ac:dyDescent="0.25">
      <c r="B43" s="98" t="s">
        <v>43</v>
      </c>
      <c r="C43" s="98" t="s">
        <v>212</v>
      </c>
      <c r="D43" s="98" t="s">
        <v>213</v>
      </c>
      <c r="E43" s="97" t="str">
        <f t="shared" si="0"/>
        <v>Herbicides</v>
      </c>
    </row>
    <row r="44" spans="2:5" s="43" customFormat="1" x14ac:dyDescent="0.25">
      <c r="B44" s="98" t="s">
        <v>43</v>
      </c>
      <c r="C44" s="98" t="s">
        <v>214</v>
      </c>
      <c r="D44" s="98" t="s">
        <v>215</v>
      </c>
      <c r="E44" s="97" t="str">
        <f t="shared" si="0"/>
        <v>Herbicides</v>
      </c>
    </row>
    <row r="45" spans="2:5" s="43" customFormat="1" x14ac:dyDescent="0.25">
      <c r="B45" s="98" t="s">
        <v>43</v>
      </c>
      <c r="C45" s="98" t="s">
        <v>86</v>
      </c>
      <c r="D45" s="98" t="s">
        <v>216</v>
      </c>
      <c r="E45" s="97" t="str">
        <f t="shared" si="0"/>
        <v>Herbicides</v>
      </c>
    </row>
    <row r="46" spans="2:5" s="43" customFormat="1" x14ac:dyDescent="0.25">
      <c r="B46" s="98" t="s">
        <v>43</v>
      </c>
      <c r="C46" s="98" t="s">
        <v>75</v>
      </c>
      <c r="D46" s="98" t="s">
        <v>217</v>
      </c>
      <c r="E46" s="97" t="str">
        <f t="shared" si="0"/>
        <v>Herbicides</v>
      </c>
    </row>
    <row r="47" spans="2:5" s="43" customFormat="1" ht="30" x14ac:dyDescent="0.25">
      <c r="B47" s="98" t="s">
        <v>136</v>
      </c>
      <c r="C47" s="98" t="s">
        <v>218</v>
      </c>
      <c r="D47" s="98" t="s">
        <v>367</v>
      </c>
      <c r="E47" s="97" t="str">
        <f t="shared" si="0"/>
        <v>Surfactants and Adjuvants</v>
      </c>
    </row>
    <row r="48" spans="2:5" s="43" customFormat="1" x14ac:dyDescent="0.25">
      <c r="B48" s="98" t="s">
        <v>43</v>
      </c>
      <c r="C48" s="98" t="s">
        <v>219</v>
      </c>
      <c r="D48" s="98" t="s">
        <v>368</v>
      </c>
      <c r="E48" s="97" t="str">
        <f t="shared" si="0"/>
        <v>Herbicides</v>
      </c>
    </row>
    <row r="49" spans="2:5" s="43" customFormat="1" x14ac:dyDescent="0.25">
      <c r="B49" s="98" t="s">
        <v>43</v>
      </c>
      <c r="C49" s="98" t="s">
        <v>220</v>
      </c>
      <c r="D49" s="98" t="s">
        <v>221</v>
      </c>
      <c r="E49" s="97" t="str">
        <f t="shared" si="0"/>
        <v>Herbicides</v>
      </c>
    </row>
    <row r="50" spans="2:5" s="43" customFormat="1" x14ac:dyDescent="0.25">
      <c r="B50" s="98" t="s">
        <v>43</v>
      </c>
      <c r="C50" s="98" t="s">
        <v>66</v>
      </c>
      <c r="D50" s="98" t="s">
        <v>222</v>
      </c>
      <c r="E50" s="97" t="str">
        <f t="shared" si="0"/>
        <v>Herbicides</v>
      </c>
    </row>
    <row r="51" spans="2:5" s="43" customFormat="1" x14ac:dyDescent="0.25">
      <c r="B51" s="98" t="s">
        <v>136</v>
      </c>
      <c r="C51" s="98" t="s">
        <v>224</v>
      </c>
      <c r="D51" s="98" t="s">
        <v>369</v>
      </c>
      <c r="E51" s="97" t="str">
        <f t="shared" si="0"/>
        <v>Surfactants and Adjuvants</v>
      </c>
    </row>
    <row r="52" spans="2:5" s="43" customFormat="1" x14ac:dyDescent="0.25">
      <c r="B52" s="98" t="s">
        <v>136</v>
      </c>
      <c r="C52" s="98" t="s">
        <v>131</v>
      </c>
      <c r="D52" s="98" t="s">
        <v>225</v>
      </c>
      <c r="E52" s="97" t="str">
        <f t="shared" si="0"/>
        <v>Surfactants and Adjuvants</v>
      </c>
    </row>
    <row r="53" spans="2:5" s="43" customFormat="1" x14ac:dyDescent="0.25">
      <c r="B53" s="98" t="s">
        <v>136</v>
      </c>
      <c r="C53" s="98" t="s">
        <v>226</v>
      </c>
      <c r="D53" s="98" t="s">
        <v>227</v>
      </c>
      <c r="E53" s="97" t="str">
        <f t="shared" si="0"/>
        <v>Surfactants and Adjuvants</v>
      </c>
    </row>
    <row r="54" spans="2:5" s="43" customFormat="1" x14ac:dyDescent="0.25">
      <c r="B54" s="98" t="s">
        <v>136</v>
      </c>
      <c r="C54" s="98" t="s">
        <v>130</v>
      </c>
      <c r="D54" s="98" t="s">
        <v>228</v>
      </c>
      <c r="E54" s="97" t="str">
        <f t="shared" si="0"/>
        <v>Surfactants and Adjuvants</v>
      </c>
    </row>
    <row r="55" spans="2:5" s="43" customFormat="1" x14ac:dyDescent="0.25">
      <c r="B55" s="98" t="s">
        <v>136</v>
      </c>
      <c r="C55" s="98" t="s">
        <v>229</v>
      </c>
      <c r="D55" s="98" t="s">
        <v>230</v>
      </c>
      <c r="E55" s="97" t="str">
        <f t="shared" si="0"/>
        <v>Surfactants and Adjuvants</v>
      </c>
    </row>
    <row r="56" spans="2:5" s="43" customFormat="1" x14ac:dyDescent="0.25">
      <c r="B56" s="98" t="s">
        <v>136</v>
      </c>
      <c r="C56" s="98" t="s">
        <v>231</v>
      </c>
      <c r="D56" s="98" t="s">
        <v>232</v>
      </c>
      <c r="E56" s="97" t="str">
        <f t="shared" si="0"/>
        <v>Surfactants and Adjuvants</v>
      </c>
    </row>
    <row r="57" spans="2:5" s="43" customFormat="1" x14ac:dyDescent="0.25">
      <c r="B57" s="98" t="s">
        <v>136</v>
      </c>
      <c r="C57" s="98" t="s">
        <v>233</v>
      </c>
      <c r="D57" s="98" t="s">
        <v>234</v>
      </c>
      <c r="E57" s="97" t="str">
        <f t="shared" si="0"/>
        <v>Surfactants and Adjuvants</v>
      </c>
    </row>
    <row r="58" spans="2:5" s="43" customFormat="1" x14ac:dyDescent="0.25">
      <c r="B58" s="98" t="s">
        <v>43</v>
      </c>
      <c r="C58" s="98" t="s">
        <v>59</v>
      </c>
      <c r="D58" s="98" t="s">
        <v>235</v>
      </c>
      <c r="E58" s="97" t="str">
        <f t="shared" si="0"/>
        <v>Herbicides</v>
      </c>
    </row>
    <row r="59" spans="2:5" s="43" customFormat="1" x14ac:dyDescent="0.25">
      <c r="B59" s="98" t="s">
        <v>43</v>
      </c>
      <c r="C59" s="98" t="s">
        <v>61</v>
      </c>
      <c r="D59" s="98" t="s">
        <v>236</v>
      </c>
      <c r="E59" s="97" t="str">
        <f t="shared" si="0"/>
        <v>Herbicides</v>
      </c>
    </row>
    <row r="60" spans="2:5" s="43" customFormat="1" x14ac:dyDescent="0.25">
      <c r="B60" s="98" t="s">
        <v>43</v>
      </c>
      <c r="C60" s="98" t="s">
        <v>60</v>
      </c>
      <c r="D60" s="98" t="s">
        <v>236</v>
      </c>
      <c r="E60" s="97" t="str">
        <f t="shared" si="0"/>
        <v>Herbicides</v>
      </c>
    </row>
    <row r="61" spans="2:5" s="43" customFormat="1" x14ac:dyDescent="0.25">
      <c r="B61" s="98" t="s">
        <v>136</v>
      </c>
      <c r="C61" s="98" t="s">
        <v>237</v>
      </c>
      <c r="D61" s="98" t="s">
        <v>238</v>
      </c>
      <c r="E61" s="97" t="str">
        <f t="shared" si="0"/>
        <v>Surfactants and Adjuvants</v>
      </c>
    </row>
    <row r="62" spans="2:5" s="43" customFormat="1" x14ac:dyDescent="0.25">
      <c r="B62" s="98" t="s">
        <v>43</v>
      </c>
      <c r="C62" s="98" t="s">
        <v>48</v>
      </c>
      <c r="D62" s="98" t="s">
        <v>239</v>
      </c>
      <c r="E62" s="97" t="str">
        <f t="shared" si="0"/>
        <v>Herbicides</v>
      </c>
    </row>
    <row r="63" spans="2:5" s="43" customFormat="1" x14ac:dyDescent="0.25">
      <c r="B63" s="98" t="s">
        <v>43</v>
      </c>
      <c r="C63" s="98" t="s">
        <v>78</v>
      </c>
      <c r="D63" s="98" t="s">
        <v>240</v>
      </c>
      <c r="E63" s="97" t="str">
        <f t="shared" si="0"/>
        <v>Herbicides</v>
      </c>
    </row>
    <row r="64" spans="2:5" s="43" customFormat="1" x14ac:dyDescent="0.25">
      <c r="B64" s="98" t="s">
        <v>43</v>
      </c>
      <c r="C64" s="98" t="s">
        <v>103</v>
      </c>
      <c r="D64" s="98" t="s">
        <v>241</v>
      </c>
      <c r="E64" s="97" t="str">
        <f t="shared" si="0"/>
        <v>Herbicides</v>
      </c>
    </row>
    <row r="65" spans="2:5" s="43" customFormat="1" x14ac:dyDescent="0.25">
      <c r="B65" s="98" t="s">
        <v>43</v>
      </c>
      <c r="C65" s="98" t="s">
        <v>242</v>
      </c>
      <c r="D65" s="98" t="s">
        <v>243</v>
      </c>
      <c r="E65" s="97" t="str">
        <f t="shared" si="0"/>
        <v>Herbicides</v>
      </c>
    </row>
    <row r="66" spans="2:5" s="43" customFormat="1" x14ac:dyDescent="0.25">
      <c r="B66" s="98" t="s">
        <v>43</v>
      </c>
      <c r="C66" s="98" t="s">
        <v>385</v>
      </c>
      <c r="D66" s="98" t="s">
        <v>244</v>
      </c>
      <c r="E66" s="97" t="str">
        <f t="shared" si="0"/>
        <v>Herbicides</v>
      </c>
    </row>
    <row r="67" spans="2:5" s="43" customFormat="1" x14ac:dyDescent="0.25">
      <c r="B67" s="98" t="s">
        <v>43</v>
      </c>
      <c r="C67" s="98" t="s">
        <v>245</v>
      </c>
      <c r="D67" s="98" t="s">
        <v>246</v>
      </c>
      <c r="E67" s="97" t="str">
        <f t="shared" si="0"/>
        <v>Herbicides</v>
      </c>
    </row>
    <row r="68" spans="2:5" s="43" customFormat="1" x14ac:dyDescent="0.25">
      <c r="B68" s="98" t="s">
        <v>43</v>
      </c>
      <c r="C68" s="98" t="s">
        <v>104</v>
      </c>
      <c r="D68" s="98" t="s">
        <v>247</v>
      </c>
      <c r="E68" s="97" t="str">
        <f t="shared" si="0"/>
        <v>Herbicides</v>
      </c>
    </row>
    <row r="69" spans="2:5" s="43" customFormat="1" x14ac:dyDescent="0.25">
      <c r="B69" s="98" t="s">
        <v>43</v>
      </c>
      <c r="C69" s="98" t="s">
        <v>54</v>
      </c>
      <c r="D69" s="98" t="s">
        <v>248</v>
      </c>
      <c r="E69" s="97" t="str">
        <f t="shared" si="0"/>
        <v>Herbicides</v>
      </c>
    </row>
    <row r="70" spans="2:5" s="43" customFormat="1" x14ac:dyDescent="0.25">
      <c r="B70" s="98" t="s">
        <v>43</v>
      </c>
      <c r="C70" s="98" t="s">
        <v>384</v>
      </c>
      <c r="D70" s="98" t="s">
        <v>249</v>
      </c>
      <c r="E70" s="97" t="str">
        <f t="shared" si="0"/>
        <v>Herbicides</v>
      </c>
    </row>
    <row r="71" spans="2:5" s="43" customFormat="1" x14ac:dyDescent="0.25">
      <c r="B71" s="98" t="s">
        <v>43</v>
      </c>
      <c r="C71" s="98" t="s">
        <v>67</v>
      </c>
      <c r="D71" s="98" t="s">
        <v>250</v>
      </c>
      <c r="E71" s="97" t="str">
        <f t="shared" si="0"/>
        <v>Herbicides</v>
      </c>
    </row>
    <row r="72" spans="2:5" s="43" customFormat="1" x14ac:dyDescent="0.25">
      <c r="B72" s="98" t="s">
        <v>43</v>
      </c>
      <c r="C72" s="98" t="s">
        <v>69</v>
      </c>
      <c r="D72" s="98" t="s">
        <v>223</v>
      </c>
      <c r="E72" s="97" t="str">
        <f t="shared" si="0"/>
        <v>Herbicides</v>
      </c>
    </row>
    <row r="73" spans="2:5" s="43" customFormat="1" x14ac:dyDescent="0.25">
      <c r="B73" s="98" t="s">
        <v>43</v>
      </c>
      <c r="C73" s="98" t="s">
        <v>251</v>
      </c>
      <c r="D73" s="98" t="s">
        <v>372</v>
      </c>
      <c r="E73" s="97" t="str">
        <f t="shared" ref="E73:E109" si="1">+B73</f>
        <v>Herbicides</v>
      </c>
    </row>
    <row r="74" spans="2:5" s="43" customFormat="1" x14ac:dyDescent="0.25">
      <c r="B74" s="98" t="s">
        <v>43</v>
      </c>
      <c r="C74" s="98" t="s">
        <v>252</v>
      </c>
      <c r="D74" s="98" t="s">
        <v>253</v>
      </c>
      <c r="E74" s="97" t="str">
        <f t="shared" si="1"/>
        <v>Herbicides</v>
      </c>
    </row>
    <row r="75" spans="2:5" s="43" customFormat="1" x14ac:dyDescent="0.25">
      <c r="B75" s="98" t="s">
        <v>136</v>
      </c>
      <c r="C75" s="98" t="s">
        <v>114</v>
      </c>
      <c r="D75" s="98" t="s">
        <v>254</v>
      </c>
      <c r="E75" s="97" t="str">
        <f t="shared" si="1"/>
        <v>Surfactants and Adjuvants</v>
      </c>
    </row>
    <row r="76" spans="2:5" s="43" customFormat="1" x14ac:dyDescent="0.25">
      <c r="B76" s="98" t="s">
        <v>43</v>
      </c>
      <c r="C76" s="98" t="s">
        <v>87</v>
      </c>
      <c r="D76" s="98" t="s">
        <v>255</v>
      </c>
      <c r="E76" s="97" t="str">
        <f t="shared" si="1"/>
        <v>Herbicides</v>
      </c>
    </row>
    <row r="77" spans="2:5" s="43" customFormat="1" x14ac:dyDescent="0.25">
      <c r="B77" s="98" t="s">
        <v>43</v>
      </c>
      <c r="C77" s="98" t="s">
        <v>256</v>
      </c>
      <c r="D77" s="98" t="s">
        <v>257</v>
      </c>
      <c r="E77" s="97" t="str">
        <f t="shared" si="1"/>
        <v>Herbicides</v>
      </c>
    </row>
    <row r="78" spans="2:5" s="43" customFormat="1" x14ac:dyDescent="0.25">
      <c r="B78" s="98" t="s">
        <v>136</v>
      </c>
      <c r="C78" s="98" t="s">
        <v>110</v>
      </c>
      <c r="D78" s="98" t="s">
        <v>258</v>
      </c>
      <c r="E78" s="97" t="str">
        <f t="shared" si="1"/>
        <v>Surfactants and Adjuvants</v>
      </c>
    </row>
    <row r="79" spans="2:5" s="43" customFormat="1" x14ac:dyDescent="0.25">
      <c r="B79" s="98" t="s">
        <v>136</v>
      </c>
      <c r="C79" s="98" t="s">
        <v>383</v>
      </c>
      <c r="D79" s="98" t="s">
        <v>259</v>
      </c>
      <c r="E79" s="97" t="str">
        <f t="shared" si="1"/>
        <v>Surfactants and Adjuvants</v>
      </c>
    </row>
    <row r="80" spans="2:5" s="43" customFormat="1" x14ac:dyDescent="0.25">
      <c r="B80" s="98" t="s">
        <v>136</v>
      </c>
      <c r="C80" s="98" t="s">
        <v>111</v>
      </c>
      <c r="D80" s="98" t="s">
        <v>260</v>
      </c>
      <c r="E80" s="97" t="str">
        <f t="shared" si="1"/>
        <v>Surfactants and Adjuvants</v>
      </c>
    </row>
    <row r="81" spans="2:5" s="43" customFormat="1" x14ac:dyDescent="0.25">
      <c r="B81" s="98" t="s">
        <v>136</v>
      </c>
      <c r="C81" s="98" t="s">
        <v>112</v>
      </c>
      <c r="D81" s="98" t="s">
        <v>261</v>
      </c>
      <c r="E81" s="97" t="str">
        <f t="shared" si="1"/>
        <v>Surfactants and Adjuvants</v>
      </c>
    </row>
    <row r="82" spans="2:5" s="43" customFormat="1" x14ac:dyDescent="0.25">
      <c r="B82" s="98" t="s">
        <v>43</v>
      </c>
      <c r="C82" s="98" t="s">
        <v>76</v>
      </c>
      <c r="D82" s="98" t="s">
        <v>262</v>
      </c>
      <c r="E82" s="97" t="str">
        <f t="shared" si="1"/>
        <v>Herbicides</v>
      </c>
    </row>
    <row r="83" spans="2:5" s="43" customFormat="1" ht="30" x14ac:dyDescent="0.25">
      <c r="B83" s="98" t="s">
        <v>43</v>
      </c>
      <c r="C83" s="98" t="s">
        <v>263</v>
      </c>
      <c r="D83" s="98" t="s">
        <v>264</v>
      </c>
      <c r="E83" s="97" t="str">
        <f t="shared" si="1"/>
        <v>Herbicides</v>
      </c>
    </row>
    <row r="84" spans="2:5" s="43" customFormat="1" x14ac:dyDescent="0.25">
      <c r="B84" s="98" t="s">
        <v>43</v>
      </c>
      <c r="C84" s="98" t="s">
        <v>88</v>
      </c>
      <c r="D84" s="98" t="s">
        <v>265</v>
      </c>
      <c r="E84" s="97" t="str">
        <f t="shared" si="1"/>
        <v>Herbicides</v>
      </c>
    </row>
    <row r="85" spans="2:5" s="43" customFormat="1" x14ac:dyDescent="0.25">
      <c r="B85" s="98" t="s">
        <v>43</v>
      </c>
      <c r="C85" s="98" t="s">
        <v>89</v>
      </c>
      <c r="D85" s="98" t="s">
        <v>266</v>
      </c>
      <c r="E85" s="97" t="str">
        <f t="shared" si="1"/>
        <v>Herbicides</v>
      </c>
    </row>
    <row r="86" spans="2:5" s="43" customFormat="1" x14ac:dyDescent="0.25">
      <c r="B86" s="98" t="s">
        <v>136</v>
      </c>
      <c r="C86" s="98" t="s">
        <v>132</v>
      </c>
      <c r="D86" s="98" t="s">
        <v>267</v>
      </c>
      <c r="E86" s="97" t="str">
        <f t="shared" si="1"/>
        <v>Surfactants and Adjuvants</v>
      </c>
    </row>
    <row r="87" spans="2:5" s="43" customFormat="1" x14ac:dyDescent="0.25">
      <c r="B87" s="98" t="s">
        <v>136</v>
      </c>
      <c r="C87" s="98" t="s">
        <v>121</v>
      </c>
      <c r="D87" s="98" t="s">
        <v>268</v>
      </c>
      <c r="E87" s="97" t="str">
        <f t="shared" si="1"/>
        <v>Surfactants and Adjuvants</v>
      </c>
    </row>
    <row r="88" spans="2:5" s="43" customFormat="1" x14ac:dyDescent="0.25">
      <c r="B88" s="98" t="s">
        <v>43</v>
      </c>
      <c r="C88" s="98" t="s">
        <v>269</v>
      </c>
      <c r="D88" s="98" t="s">
        <v>270</v>
      </c>
      <c r="E88" s="97" t="str">
        <f t="shared" si="1"/>
        <v>Herbicides</v>
      </c>
    </row>
    <row r="89" spans="2:5" s="43" customFormat="1" x14ac:dyDescent="0.25">
      <c r="B89" s="98" t="s">
        <v>136</v>
      </c>
      <c r="C89" s="98" t="s">
        <v>271</v>
      </c>
      <c r="D89" s="98" t="s">
        <v>272</v>
      </c>
      <c r="E89" s="97" t="str">
        <f t="shared" si="1"/>
        <v>Surfactants and Adjuvants</v>
      </c>
    </row>
    <row r="90" spans="2:5" s="43" customFormat="1" x14ac:dyDescent="0.25">
      <c r="B90" s="98" t="s">
        <v>43</v>
      </c>
      <c r="C90" s="98" t="s">
        <v>382</v>
      </c>
      <c r="D90" s="98" t="s">
        <v>273</v>
      </c>
      <c r="E90" s="97" t="str">
        <f t="shared" si="1"/>
        <v>Herbicides</v>
      </c>
    </row>
    <row r="91" spans="2:5" s="43" customFormat="1" ht="30" x14ac:dyDescent="0.25">
      <c r="B91" s="98" t="s">
        <v>43</v>
      </c>
      <c r="C91" s="98" t="s">
        <v>274</v>
      </c>
      <c r="D91" s="98" t="s">
        <v>370</v>
      </c>
      <c r="E91" s="97" t="str">
        <f t="shared" si="1"/>
        <v>Herbicides</v>
      </c>
    </row>
    <row r="92" spans="2:5" s="43" customFormat="1" x14ac:dyDescent="0.25">
      <c r="B92" s="98" t="s">
        <v>43</v>
      </c>
      <c r="C92" s="98" t="s">
        <v>90</v>
      </c>
      <c r="D92" s="98" t="s">
        <v>275</v>
      </c>
      <c r="E92" s="97" t="str">
        <f t="shared" si="1"/>
        <v>Herbicides</v>
      </c>
    </row>
    <row r="93" spans="2:5" s="43" customFormat="1" x14ac:dyDescent="0.25">
      <c r="B93" s="98" t="s">
        <v>136</v>
      </c>
      <c r="C93" s="98" t="s">
        <v>120</v>
      </c>
      <c r="D93" s="98" t="s">
        <v>276</v>
      </c>
      <c r="E93" s="97" t="str">
        <f t="shared" si="1"/>
        <v>Surfactants and Adjuvants</v>
      </c>
    </row>
    <row r="94" spans="2:5" s="43" customFormat="1" x14ac:dyDescent="0.25">
      <c r="B94" s="98" t="s">
        <v>136</v>
      </c>
      <c r="C94" s="98" t="s">
        <v>115</v>
      </c>
      <c r="D94" s="98" t="s">
        <v>277</v>
      </c>
      <c r="E94" s="97" t="str">
        <f t="shared" si="1"/>
        <v>Surfactants and Adjuvants</v>
      </c>
    </row>
    <row r="95" spans="2:5" s="43" customFormat="1" x14ac:dyDescent="0.25">
      <c r="B95" s="98" t="s">
        <v>136</v>
      </c>
      <c r="C95" s="98" t="s">
        <v>116</v>
      </c>
      <c r="D95" s="98" t="s">
        <v>278</v>
      </c>
      <c r="E95" s="97" t="str">
        <f t="shared" si="1"/>
        <v>Surfactants and Adjuvants</v>
      </c>
    </row>
    <row r="96" spans="2:5" s="43" customFormat="1" x14ac:dyDescent="0.25">
      <c r="B96" s="98" t="s">
        <v>43</v>
      </c>
      <c r="C96" s="98" t="s">
        <v>279</v>
      </c>
      <c r="D96" s="98" t="s">
        <v>280</v>
      </c>
      <c r="E96" s="97" t="str">
        <f t="shared" si="1"/>
        <v>Herbicides</v>
      </c>
    </row>
    <row r="97" spans="2:5" s="43" customFormat="1" x14ac:dyDescent="0.25">
      <c r="B97" s="98" t="s">
        <v>43</v>
      </c>
      <c r="C97" s="98" t="s">
        <v>281</v>
      </c>
      <c r="D97" s="98" t="s">
        <v>282</v>
      </c>
      <c r="E97" s="97" t="str">
        <f t="shared" si="1"/>
        <v>Herbicides</v>
      </c>
    </row>
    <row r="98" spans="2:5" s="43" customFormat="1" x14ac:dyDescent="0.25">
      <c r="B98" s="98" t="s">
        <v>136</v>
      </c>
      <c r="C98" s="98" t="s">
        <v>283</v>
      </c>
      <c r="D98" s="98" t="s">
        <v>284</v>
      </c>
      <c r="E98" s="97" t="str">
        <f t="shared" si="1"/>
        <v>Surfactants and Adjuvants</v>
      </c>
    </row>
    <row r="99" spans="2:5" s="43" customFormat="1" x14ac:dyDescent="0.25">
      <c r="B99" s="98" t="s">
        <v>136</v>
      </c>
      <c r="C99" s="98" t="s">
        <v>129</v>
      </c>
      <c r="D99" s="98" t="s">
        <v>285</v>
      </c>
      <c r="E99" s="97" t="str">
        <f t="shared" si="1"/>
        <v>Surfactants and Adjuvants</v>
      </c>
    </row>
    <row r="100" spans="2:5" s="43" customFormat="1" x14ac:dyDescent="0.25">
      <c r="B100" s="98" t="s">
        <v>43</v>
      </c>
      <c r="C100" s="98" t="s">
        <v>63</v>
      </c>
      <c r="D100" s="98" t="s">
        <v>286</v>
      </c>
      <c r="E100" s="97" t="str">
        <f t="shared" si="1"/>
        <v>Herbicides</v>
      </c>
    </row>
    <row r="101" spans="2:5" s="43" customFormat="1" x14ac:dyDescent="0.25">
      <c r="B101" s="98" t="s">
        <v>43</v>
      </c>
      <c r="C101" s="98" t="s">
        <v>62</v>
      </c>
      <c r="D101" s="98" t="s">
        <v>287</v>
      </c>
      <c r="E101" s="97" t="str">
        <f t="shared" si="1"/>
        <v>Herbicides</v>
      </c>
    </row>
    <row r="102" spans="2:5" s="43" customFormat="1" x14ac:dyDescent="0.25">
      <c r="B102" s="98" t="s">
        <v>43</v>
      </c>
      <c r="C102" s="98" t="s">
        <v>65</v>
      </c>
      <c r="D102" s="98" t="s">
        <v>288</v>
      </c>
      <c r="E102" s="97" t="str">
        <f t="shared" si="1"/>
        <v>Herbicides</v>
      </c>
    </row>
    <row r="103" spans="2:5" s="43" customFormat="1" x14ac:dyDescent="0.25">
      <c r="B103" s="98" t="s">
        <v>43</v>
      </c>
      <c r="C103" s="98" t="s">
        <v>74</v>
      </c>
      <c r="D103" s="98" t="s">
        <v>289</v>
      </c>
      <c r="E103" s="97" t="str">
        <f t="shared" si="1"/>
        <v>Herbicides</v>
      </c>
    </row>
    <row r="104" spans="2:5" s="43" customFormat="1" x14ac:dyDescent="0.25">
      <c r="B104" s="98" t="s">
        <v>43</v>
      </c>
      <c r="C104" s="98" t="s">
        <v>70</v>
      </c>
      <c r="D104" s="98" t="s">
        <v>290</v>
      </c>
      <c r="E104" s="97" t="str">
        <f t="shared" si="1"/>
        <v>Herbicides</v>
      </c>
    </row>
    <row r="105" spans="2:5" s="43" customFormat="1" x14ac:dyDescent="0.25">
      <c r="B105" s="98" t="s">
        <v>43</v>
      </c>
      <c r="C105" s="98" t="s">
        <v>55</v>
      </c>
      <c r="D105" s="98" t="s">
        <v>291</v>
      </c>
      <c r="E105" s="97" t="str">
        <f t="shared" si="1"/>
        <v>Herbicides</v>
      </c>
    </row>
    <row r="106" spans="2:5" s="43" customFormat="1" x14ac:dyDescent="0.25">
      <c r="B106" s="98" t="s">
        <v>43</v>
      </c>
      <c r="C106" s="98" t="s">
        <v>292</v>
      </c>
      <c r="D106" s="98" t="s">
        <v>293</v>
      </c>
      <c r="E106" s="97" t="str">
        <f t="shared" si="1"/>
        <v>Herbicides</v>
      </c>
    </row>
    <row r="107" spans="2:5" s="43" customFormat="1" x14ac:dyDescent="0.25">
      <c r="B107" s="98" t="s">
        <v>43</v>
      </c>
      <c r="C107" s="98" t="s">
        <v>91</v>
      </c>
      <c r="D107" s="98" t="s">
        <v>294</v>
      </c>
      <c r="E107" s="97" t="str">
        <f t="shared" si="1"/>
        <v>Herbicides</v>
      </c>
    </row>
    <row r="108" spans="2:5" s="43" customFormat="1" x14ac:dyDescent="0.25">
      <c r="B108" s="98" t="s">
        <v>136</v>
      </c>
      <c r="C108" s="98" t="s">
        <v>134</v>
      </c>
      <c r="D108" s="98" t="s">
        <v>295</v>
      </c>
      <c r="E108" s="97" t="str">
        <f t="shared" si="1"/>
        <v>Surfactants and Adjuvants</v>
      </c>
    </row>
    <row r="109" spans="2:5" s="43" customFormat="1" x14ac:dyDescent="0.25">
      <c r="B109" s="98" t="s">
        <v>136</v>
      </c>
      <c r="C109" s="98" t="s">
        <v>122</v>
      </c>
      <c r="D109" s="98" t="s">
        <v>296</v>
      </c>
      <c r="E109" s="97" t="str">
        <f t="shared" si="1"/>
        <v>Surfactants and Adjuvants</v>
      </c>
    </row>
    <row r="110" spans="2:5" s="43" customFormat="1" x14ac:dyDescent="0.25">
      <c r="B110" s="98" t="s">
        <v>43</v>
      </c>
      <c r="C110" s="98" t="s">
        <v>92</v>
      </c>
      <c r="D110" s="98" t="s">
        <v>297</v>
      </c>
      <c r="E110" s="97" t="str">
        <f>+B110</f>
        <v>Herbicides</v>
      </c>
    </row>
    <row r="111" spans="2:5" s="43" customFormat="1" ht="30" x14ac:dyDescent="0.25">
      <c r="B111" s="98" t="s">
        <v>43</v>
      </c>
      <c r="C111" s="98" t="s">
        <v>381</v>
      </c>
      <c r="D111" s="98" t="s">
        <v>298</v>
      </c>
      <c r="E111" s="97" t="str">
        <f t="shared" ref="E111:E171" si="2">+B111</f>
        <v>Herbicides</v>
      </c>
    </row>
    <row r="112" spans="2:5" s="43" customFormat="1" x14ac:dyDescent="0.25">
      <c r="B112" s="98" t="s">
        <v>43</v>
      </c>
      <c r="C112" s="98" t="s">
        <v>299</v>
      </c>
      <c r="D112" s="98" t="s">
        <v>300</v>
      </c>
      <c r="E112" s="97" t="str">
        <f t="shared" si="2"/>
        <v>Herbicides</v>
      </c>
    </row>
    <row r="113" spans="2:5" s="43" customFormat="1" x14ac:dyDescent="0.25">
      <c r="B113" s="98" t="s">
        <v>43</v>
      </c>
      <c r="C113" s="98" t="s">
        <v>93</v>
      </c>
      <c r="D113" s="98" t="s">
        <v>301</v>
      </c>
      <c r="E113" s="97" t="str">
        <f t="shared" si="2"/>
        <v>Herbicides</v>
      </c>
    </row>
    <row r="114" spans="2:5" s="43" customFormat="1" x14ac:dyDescent="0.25">
      <c r="B114" s="98" t="s">
        <v>43</v>
      </c>
      <c r="C114" s="98" t="s">
        <v>302</v>
      </c>
      <c r="D114" s="98" t="s">
        <v>303</v>
      </c>
      <c r="E114" s="97" t="str">
        <f t="shared" si="2"/>
        <v>Herbicides</v>
      </c>
    </row>
    <row r="115" spans="2:5" s="43" customFormat="1" x14ac:dyDescent="0.25">
      <c r="B115" s="98" t="s">
        <v>43</v>
      </c>
      <c r="C115" s="98" t="s">
        <v>82</v>
      </c>
      <c r="D115" s="98" t="s">
        <v>304</v>
      </c>
      <c r="E115" s="97" t="str">
        <f t="shared" si="2"/>
        <v>Herbicides</v>
      </c>
    </row>
    <row r="116" spans="2:5" s="43" customFormat="1" x14ac:dyDescent="0.25">
      <c r="B116" s="98" t="s">
        <v>43</v>
      </c>
      <c r="C116" s="98" t="s">
        <v>81</v>
      </c>
      <c r="D116" s="98" t="s">
        <v>305</v>
      </c>
      <c r="E116" s="97" t="str">
        <f t="shared" si="2"/>
        <v>Herbicides</v>
      </c>
    </row>
    <row r="117" spans="2:5" s="43" customFormat="1" x14ac:dyDescent="0.25">
      <c r="B117" s="98" t="s">
        <v>43</v>
      </c>
      <c r="C117" s="98" t="s">
        <v>94</v>
      </c>
      <c r="D117" s="98" t="s">
        <v>255</v>
      </c>
      <c r="E117" s="97" t="str">
        <f t="shared" si="2"/>
        <v>Herbicides</v>
      </c>
    </row>
    <row r="118" spans="2:5" s="43" customFormat="1" x14ac:dyDescent="0.25">
      <c r="B118" s="98" t="s">
        <v>136</v>
      </c>
      <c r="C118" s="98" t="s">
        <v>123</v>
      </c>
      <c r="D118" s="98" t="s">
        <v>306</v>
      </c>
      <c r="E118" s="97" t="str">
        <f t="shared" si="2"/>
        <v>Surfactants and Adjuvants</v>
      </c>
    </row>
    <row r="119" spans="2:5" s="43" customFormat="1" x14ac:dyDescent="0.25">
      <c r="B119" s="98" t="s">
        <v>43</v>
      </c>
      <c r="C119" s="98" t="s">
        <v>307</v>
      </c>
      <c r="D119" s="98" t="s">
        <v>308</v>
      </c>
      <c r="E119" s="97" t="str">
        <f t="shared" si="2"/>
        <v>Herbicides</v>
      </c>
    </row>
    <row r="120" spans="2:5" s="43" customFormat="1" x14ac:dyDescent="0.25">
      <c r="B120" s="98" t="s">
        <v>43</v>
      </c>
      <c r="C120" s="98" t="s">
        <v>49</v>
      </c>
      <c r="D120" s="98" t="s">
        <v>239</v>
      </c>
      <c r="E120" s="97" t="str">
        <f t="shared" si="2"/>
        <v>Herbicides</v>
      </c>
    </row>
    <row r="121" spans="2:5" s="43" customFormat="1" x14ac:dyDescent="0.25">
      <c r="B121" s="98" t="s">
        <v>136</v>
      </c>
      <c r="C121" s="98" t="s">
        <v>124</v>
      </c>
      <c r="D121" s="98" t="s">
        <v>309</v>
      </c>
      <c r="E121" s="97" t="str">
        <f t="shared" si="2"/>
        <v>Surfactants and Adjuvants</v>
      </c>
    </row>
    <row r="122" spans="2:5" s="43" customFormat="1" x14ac:dyDescent="0.25">
      <c r="B122" s="98" t="s">
        <v>136</v>
      </c>
      <c r="C122" s="98" t="s">
        <v>310</v>
      </c>
      <c r="D122" s="98" t="s">
        <v>311</v>
      </c>
      <c r="E122" s="97" t="str">
        <f t="shared" si="2"/>
        <v>Surfactants and Adjuvants</v>
      </c>
    </row>
    <row r="123" spans="2:5" s="43" customFormat="1" x14ac:dyDescent="0.25">
      <c r="B123" s="98" t="s">
        <v>43</v>
      </c>
      <c r="C123" s="98" t="s">
        <v>71</v>
      </c>
      <c r="D123" s="98" t="s">
        <v>250</v>
      </c>
      <c r="E123" s="97" t="str">
        <f t="shared" si="2"/>
        <v>Herbicides</v>
      </c>
    </row>
    <row r="124" spans="2:5" s="43" customFormat="1" x14ac:dyDescent="0.25">
      <c r="B124" s="98" t="s">
        <v>136</v>
      </c>
      <c r="C124" s="98" t="s">
        <v>125</v>
      </c>
      <c r="D124" s="98" t="s">
        <v>312</v>
      </c>
      <c r="E124" s="97" t="str">
        <f t="shared" si="2"/>
        <v>Surfactants and Adjuvants</v>
      </c>
    </row>
    <row r="125" spans="2:5" s="43" customFormat="1" x14ac:dyDescent="0.25">
      <c r="B125" s="98" t="s">
        <v>43</v>
      </c>
      <c r="C125" s="98" t="s">
        <v>95</v>
      </c>
      <c r="D125" s="98" t="s">
        <v>313</v>
      </c>
      <c r="E125" s="97" t="str">
        <f t="shared" si="2"/>
        <v>Herbicides</v>
      </c>
    </row>
    <row r="126" spans="2:5" s="43" customFormat="1" x14ac:dyDescent="0.25">
      <c r="B126" s="98" t="s">
        <v>43</v>
      </c>
      <c r="C126" s="98" t="s">
        <v>47</v>
      </c>
      <c r="D126" s="98" t="s">
        <v>314</v>
      </c>
      <c r="E126" s="97" t="str">
        <f t="shared" si="2"/>
        <v>Herbicides</v>
      </c>
    </row>
    <row r="127" spans="2:5" s="43" customFormat="1" x14ac:dyDescent="0.25">
      <c r="B127" s="98" t="s">
        <v>43</v>
      </c>
      <c r="C127" s="98" t="s">
        <v>315</v>
      </c>
      <c r="D127" s="98" t="s">
        <v>316</v>
      </c>
      <c r="E127" s="97" t="str">
        <f t="shared" si="2"/>
        <v>Herbicides</v>
      </c>
    </row>
    <row r="128" spans="2:5" s="43" customFormat="1" x14ac:dyDescent="0.25">
      <c r="B128" s="98" t="s">
        <v>43</v>
      </c>
      <c r="C128" s="98" t="s">
        <v>51</v>
      </c>
      <c r="D128" s="98" t="s">
        <v>317</v>
      </c>
      <c r="E128" s="97" t="str">
        <f t="shared" si="2"/>
        <v>Herbicides</v>
      </c>
    </row>
    <row r="129" spans="2:5" s="43" customFormat="1" x14ac:dyDescent="0.25">
      <c r="B129" s="98" t="s">
        <v>43</v>
      </c>
      <c r="C129" s="98" t="s">
        <v>318</v>
      </c>
      <c r="D129" s="98" t="s">
        <v>319</v>
      </c>
      <c r="E129" s="97" t="str">
        <f t="shared" si="2"/>
        <v>Herbicides</v>
      </c>
    </row>
    <row r="130" spans="2:5" s="43" customFormat="1" x14ac:dyDescent="0.25">
      <c r="B130" s="98" t="s">
        <v>136</v>
      </c>
      <c r="C130" s="98" t="s">
        <v>128</v>
      </c>
      <c r="D130" s="98" t="s">
        <v>320</v>
      </c>
      <c r="E130" s="97" t="str">
        <f t="shared" si="2"/>
        <v>Surfactants and Adjuvants</v>
      </c>
    </row>
    <row r="131" spans="2:5" s="43" customFormat="1" x14ac:dyDescent="0.25">
      <c r="B131" s="98" t="s">
        <v>136</v>
      </c>
      <c r="C131" s="98" t="s">
        <v>321</v>
      </c>
      <c r="D131" s="98" t="s">
        <v>322</v>
      </c>
      <c r="E131" s="97" t="str">
        <f t="shared" si="2"/>
        <v>Surfactants and Adjuvants</v>
      </c>
    </row>
    <row r="132" spans="2:5" s="43" customFormat="1" x14ac:dyDescent="0.25">
      <c r="B132" s="98" t="s">
        <v>136</v>
      </c>
      <c r="C132" s="98" t="s">
        <v>323</v>
      </c>
      <c r="D132" s="98" t="s">
        <v>324</v>
      </c>
      <c r="E132" s="97" t="str">
        <f t="shared" si="2"/>
        <v>Surfactants and Adjuvants</v>
      </c>
    </row>
    <row r="133" spans="2:5" s="43" customFormat="1" x14ac:dyDescent="0.25">
      <c r="B133" s="98" t="s">
        <v>136</v>
      </c>
      <c r="C133" s="98" t="s">
        <v>325</v>
      </c>
      <c r="D133" s="98" t="s">
        <v>326</v>
      </c>
      <c r="E133" s="97" t="str">
        <f t="shared" si="2"/>
        <v>Surfactants and Adjuvants</v>
      </c>
    </row>
    <row r="134" spans="2:5" s="43" customFormat="1" x14ac:dyDescent="0.25">
      <c r="B134" s="98" t="s">
        <v>136</v>
      </c>
      <c r="C134" s="98" t="s">
        <v>327</v>
      </c>
      <c r="D134" s="98" t="s">
        <v>328</v>
      </c>
      <c r="E134" s="97" t="str">
        <f t="shared" si="2"/>
        <v>Surfactants and Adjuvants</v>
      </c>
    </row>
    <row r="135" spans="2:5" s="43" customFormat="1" x14ac:dyDescent="0.25">
      <c r="B135" s="98" t="s">
        <v>43</v>
      </c>
      <c r="C135" s="98" t="s">
        <v>77</v>
      </c>
      <c r="D135" s="98" t="s">
        <v>329</v>
      </c>
      <c r="E135" s="97" t="str">
        <f t="shared" si="2"/>
        <v>Herbicides</v>
      </c>
    </row>
    <row r="136" spans="2:5" s="43" customFormat="1" x14ac:dyDescent="0.25">
      <c r="B136" s="98" t="s">
        <v>136</v>
      </c>
      <c r="C136" s="98" t="s">
        <v>117</v>
      </c>
      <c r="D136" s="98" t="s">
        <v>330</v>
      </c>
      <c r="E136" s="97" t="str">
        <f t="shared" si="2"/>
        <v>Surfactants and Adjuvants</v>
      </c>
    </row>
    <row r="137" spans="2:5" s="43" customFormat="1" x14ac:dyDescent="0.25">
      <c r="B137" s="98" t="s">
        <v>43</v>
      </c>
      <c r="C137" s="98" t="s">
        <v>331</v>
      </c>
      <c r="D137" s="98" t="s">
        <v>332</v>
      </c>
      <c r="E137" s="97" t="str">
        <f t="shared" si="2"/>
        <v>Herbicides</v>
      </c>
    </row>
    <row r="138" spans="2:5" s="43" customFormat="1" ht="30" x14ac:dyDescent="0.25">
      <c r="B138" s="98" t="s">
        <v>43</v>
      </c>
      <c r="C138" s="98" t="s">
        <v>333</v>
      </c>
      <c r="D138" s="98" t="s">
        <v>334</v>
      </c>
      <c r="E138" s="97" t="str">
        <f t="shared" si="2"/>
        <v>Herbicides</v>
      </c>
    </row>
    <row r="139" spans="2:5" s="43" customFormat="1" x14ac:dyDescent="0.25">
      <c r="B139" s="98" t="s">
        <v>43</v>
      </c>
      <c r="C139" s="98" t="s">
        <v>380</v>
      </c>
      <c r="D139" s="98" t="s">
        <v>335</v>
      </c>
      <c r="E139" s="97" t="str">
        <f t="shared" si="2"/>
        <v>Herbicides</v>
      </c>
    </row>
    <row r="140" spans="2:5" s="43" customFormat="1" x14ac:dyDescent="0.25">
      <c r="B140" s="98" t="s">
        <v>43</v>
      </c>
      <c r="C140" s="98" t="s">
        <v>96</v>
      </c>
      <c r="D140" s="98" t="s">
        <v>336</v>
      </c>
      <c r="E140" s="97" t="str">
        <f t="shared" si="2"/>
        <v>Herbicides</v>
      </c>
    </row>
    <row r="141" spans="2:5" s="43" customFormat="1" x14ac:dyDescent="0.25">
      <c r="B141" s="98" t="s">
        <v>136</v>
      </c>
      <c r="C141" s="98" t="s">
        <v>337</v>
      </c>
      <c r="D141" s="98" t="s">
        <v>338</v>
      </c>
      <c r="E141" s="97" t="str">
        <f t="shared" si="2"/>
        <v>Surfactants and Adjuvants</v>
      </c>
    </row>
    <row r="142" spans="2:5" s="43" customFormat="1" x14ac:dyDescent="0.25">
      <c r="B142" s="98" t="s">
        <v>43</v>
      </c>
      <c r="C142" s="98" t="s">
        <v>83</v>
      </c>
      <c r="D142" s="98" t="s">
        <v>339</v>
      </c>
      <c r="E142" s="97" t="str">
        <f t="shared" si="2"/>
        <v>Herbicides</v>
      </c>
    </row>
    <row r="143" spans="2:5" s="43" customFormat="1" x14ac:dyDescent="0.25">
      <c r="B143" s="98" t="s">
        <v>43</v>
      </c>
      <c r="C143" s="98" t="s">
        <v>105</v>
      </c>
      <c r="D143" s="98" t="s">
        <v>340</v>
      </c>
      <c r="E143" s="97" t="str">
        <f t="shared" si="2"/>
        <v>Herbicides</v>
      </c>
    </row>
    <row r="144" spans="2:5" s="43" customFormat="1" x14ac:dyDescent="0.25">
      <c r="B144" s="98" t="s">
        <v>136</v>
      </c>
      <c r="C144" s="98" t="s">
        <v>126</v>
      </c>
      <c r="D144" s="98" t="s">
        <v>341</v>
      </c>
      <c r="E144" s="97" t="str">
        <f t="shared" si="2"/>
        <v>Surfactants and Adjuvants</v>
      </c>
    </row>
    <row r="145" spans="2:5" s="43" customFormat="1" x14ac:dyDescent="0.25">
      <c r="B145" s="98" t="s">
        <v>43</v>
      </c>
      <c r="C145" s="98" t="s">
        <v>79</v>
      </c>
      <c r="D145" s="98" t="s">
        <v>342</v>
      </c>
      <c r="E145" s="97" t="str">
        <f t="shared" si="2"/>
        <v>Herbicides</v>
      </c>
    </row>
    <row r="146" spans="2:5" s="43" customFormat="1" x14ac:dyDescent="0.25">
      <c r="B146" s="98" t="s">
        <v>43</v>
      </c>
      <c r="C146" s="98" t="s">
        <v>50</v>
      </c>
      <c r="D146" s="98" t="s">
        <v>239</v>
      </c>
      <c r="E146" s="97" t="str">
        <f t="shared" si="2"/>
        <v>Herbicides</v>
      </c>
    </row>
    <row r="147" spans="2:5" s="43" customFormat="1" x14ac:dyDescent="0.25">
      <c r="B147" s="98" t="s">
        <v>43</v>
      </c>
      <c r="C147" s="98" t="s">
        <v>64</v>
      </c>
      <c r="D147" s="98" t="s">
        <v>287</v>
      </c>
      <c r="E147" s="97" t="str">
        <f t="shared" si="2"/>
        <v>Herbicides</v>
      </c>
    </row>
    <row r="148" spans="2:5" s="43" customFormat="1" x14ac:dyDescent="0.25">
      <c r="B148" s="98" t="s">
        <v>136</v>
      </c>
      <c r="C148" s="98" t="s">
        <v>127</v>
      </c>
      <c r="D148" s="98" t="s">
        <v>343</v>
      </c>
      <c r="E148" s="97" t="str">
        <f t="shared" si="2"/>
        <v>Surfactants and Adjuvants</v>
      </c>
    </row>
    <row r="149" spans="2:5" s="43" customFormat="1" x14ac:dyDescent="0.25">
      <c r="B149" s="98" t="s">
        <v>43</v>
      </c>
      <c r="C149" s="98" t="s">
        <v>97</v>
      </c>
      <c r="D149" s="98" t="s">
        <v>344</v>
      </c>
      <c r="E149" s="97" t="str">
        <f t="shared" si="2"/>
        <v>Herbicides</v>
      </c>
    </row>
    <row r="150" spans="2:5" s="43" customFormat="1" x14ac:dyDescent="0.25">
      <c r="B150" s="98" t="s">
        <v>43</v>
      </c>
      <c r="C150" s="98" t="s">
        <v>72</v>
      </c>
      <c r="D150" s="98" t="s">
        <v>250</v>
      </c>
      <c r="E150" s="97" t="str">
        <f t="shared" si="2"/>
        <v>Herbicides</v>
      </c>
    </row>
    <row r="151" spans="2:5" s="43" customFormat="1" x14ac:dyDescent="0.25">
      <c r="B151" s="98" t="s">
        <v>43</v>
      </c>
      <c r="C151" s="98" t="s">
        <v>98</v>
      </c>
      <c r="D151" s="98" t="s">
        <v>345</v>
      </c>
      <c r="E151" s="97" t="str">
        <f t="shared" si="2"/>
        <v>Herbicides</v>
      </c>
    </row>
    <row r="152" spans="2:5" s="43" customFormat="1" x14ac:dyDescent="0.25">
      <c r="B152" s="98" t="s">
        <v>43</v>
      </c>
      <c r="C152" s="98" t="s">
        <v>346</v>
      </c>
      <c r="D152" s="98" t="s">
        <v>347</v>
      </c>
      <c r="E152" s="97" t="str">
        <f t="shared" si="2"/>
        <v>Herbicides</v>
      </c>
    </row>
    <row r="153" spans="2:5" s="43" customFormat="1" ht="30" x14ac:dyDescent="0.25">
      <c r="B153" s="98" t="s">
        <v>43</v>
      </c>
      <c r="C153" s="98" t="s">
        <v>378</v>
      </c>
      <c r="D153" s="98" t="s">
        <v>348</v>
      </c>
      <c r="E153" s="97" t="str">
        <f t="shared" si="2"/>
        <v>Herbicides</v>
      </c>
    </row>
    <row r="154" spans="2:5" s="43" customFormat="1" x14ac:dyDescent="0.25">
      <c r="B154" s="98" t="s">
        <v>43</v>
      </c>
      <c r="C154" s="98" t="s">
        <v>349</v>
      </c>
      <c r="D154" s="98" t="s">
        <v>350</v>
      </c>
      <c r="E154" s="97" t="str">
        <f t="shared" si="2"/>
        <v>Herbicides</v>
      </c>
    </row>
    <row r="155" spans="2:5" s="43" customFormat="1" x14ac:dyDescent="0.25">
      <c r="B155" s="98" t="s">
        <v>43</v>
      </c>
      <c r="C155" s="98" t="s">
        <v>379</v>
      </c>
      <c r="D155" s="98" t="s">
        <v>351</v>
      </c>
      <c r="E155" s="97" t="str">
        <f t="shared" si="2"/>
        <v>Herbicides</v>
      </c>
    </row>
    <row r="156" spans="2:5" s="43" customFormat="1" x14ac:dyDescent="0.25">
      <c r="B156" s="98" t="s">
        <v>43</v>
      </c>
      <c r="C156" s="98" t="s">
        <v>99</v>
      </c>
      <c r="D156" s="98" t="s">
        <v>352</v>
      </c>
      <c r="E156" s="97" t="str">
        <f t="shared" si="2"/>
        <v>Herbicides</v>
      </c>
    </row>
    <row r="157" spans="2:5" s="43" customFormat="1" x14ac:dyDescent="0.25">
      <c r="B157" s="98" t="s">
        <v>43</v>
      </c>
      <c r="C157" s="98" t="s">
        <v>100</v>
      </c>
      <c r="D157" s="98" t="s">
        <v>353</v>
      </c>
      <c r="E157" s="97" t="str">
        <f t="shared" si="2"/>
        <v>Herbicides</v>
      </c>
    </row>
    <row r="158" spans="2:5" s="43" customFormat="1" x14ac:dyDescent="0.25">
      <c r="B158" s="98" t="s">
        <v>136</v>
      </c>
      <c r="C158" s="98" t="s">
        <v>354</v>
      </c>
      <c r="D158" s="98" t="s">
        <v>355</v>
      </c>
      <c r="E158" s="97" t="str">
        <f t="shared" si="2"/>
        <v>Surfactants and Adjuvants</v>
      </c>
    </row>
    <row r="159" spans="2:5" s="43" customFormat="1" x14ac:dyDescent="0.25">
      <c r="B159" s="98" t="s">
        <v>43</v>
      </c>
      <c r="C159" s="98" t="s">
        <v>68</v>
      </c>
      <c r="D159" s="98" t="s">
        <v>356</v>
      </c>
      <c r="E159" s="97" t="str">
        <f t="shared" si="2"/>
        <v>Herbicides</v>
      </c>
    </row>
    <row r="160" spans="2:5" s="43" customFormat="1" x14ac:dyDescent="0.25">
      <c r="B160" s="98" t="s">
        <v>43</v>
      </c>
      <c r="C160" s="98" t="s">
        <v>101</v>
      </c>
      <c r="D160" s="98" t="s">
        <v>357</v>
      </c>
      <c r="E160" s="97" t="str">
        <f t="shared" si="2"/>
        <v>Herbicides</v>
      </c>
    </row>
    <row r="161" spans="2:6" s="43" customFormat="1" x14ac:dyDescent="0.25">
      <c r="B161" s="98" t="s">
        <v>43</v>
      </c>
      <c r="C161" s="98" t="s">
        <v>56</v>
      </c>
      <c r="D161" s="98" t="s">
        <v>358</v>
      </c>
      <c r="E161" s="97" t="str">
        <f t="shared" si="2"/>
        <v>Herbicides</v>
      </c>
    </row>
    <row r="162" spans="2:6" s="43" customFormat="1" x14ac:dyDescent="0.25">
      <c r="B162" s="98" t="s">
        <v>43</v>
      </c>
      <c r="C162" s="98" t="s">
        <v>80</v>
      </c>
      <c r="D162" s="98" t="s">
        <v>359</v>
      </c>
      <c r="E162" s="97" t="str">
        <f t="shared" si="2"/>
        <v>Herbicides</v>
      </c>
    </row>
    <row r="163" spans="2:6" s="43" customFormat="1" x14ac:dyDescent="0.25">
      <c r="B163" s="98" t="s">
        <v>43</v>
      </c>
      <c r="C163" s="98" t="s">
        <v>360</v>
      </c>
      <c r="D163" s="98" t="s">
        <v>361</v>
      </c>
      <c r="E163" s="97" t="str">
        <f t="shared" si="2"/>
        <v>Herbicides</v>
      </c>
    </row>
    <row r="164" spans="2:6" s="43" customFormat="1" x14ac:dyDescent="0.25">
      <c r="B164" s="98" t="s">
        <v>43</v>
      </c>
      <c r="C164" s="98" t="s">
        <v>57</v>
      </c>
      <c r="D164" s="98" t="s">
        <v>362</v>
      </c>
      <c r="E164" s="97" t="str">
        <f t="shared" si="2"/>
        <v>Herbicides</v>
      </c>
    </row>
    <row r="165" spans="2:6" s="43" customFormat="1" x14ac:dyDescent="0.25">
      <c r="B165" s="98" t="s">
        <v>43</v>
      </c>
      <c r="C165" s="98" t="s">
        <v>58</v>
      </c>
      <c r="D165" s="98" t="s">
        <v>363</v>
      </c>
      <c r="E165" s="97" t="str">
        <f t="shared" si="2"/>
        <v>Herbicides</v>
      </c>
    </row>
    <row r="166" spans="2:6" s="43" customFormat="1" x14ac:dyDescent="0.25">
      <c r="B166" s="98" t="s">
        <v>43</v>
      </c>
      <c r="C166" s="98" t="s">
        <v>364</v>
      </c>
      <c r="D166" s="98" t="s">
        <v>365</v>
      </c>
      <c r="E166" s="97" t="str">
        <f t="shared" si="2"/>
        <v>Herbicides</v>
      </c>
    </row>
    <row r="167" spans="2:6" s="43" customFormat="1" x14ac:dyDescent="0.25">
      <c r="B167" s="80"/>
      <c r="C167" s="80"/>
      <c r="D167" s="81"/>
      <c r="E167" s="97">
        <f t="shared" si="2"/>
        <v>0</v>
      </c>
      <c r="F167" s="43">
        <v>1</v>
      </c>
    </row>
    <row r="168" spans="2:6" s="43" customFormat="1" x14ac:dyDescent="0.25">
      <c r="B168" s="80"/>
      <c r="C168" s="80"/>
      <c r="D168" s="81"/>
      <c r="E168" s="97">
        <f t="shared" si="2"/>
        <v>0</v>
      </c>
      <c r="F168" s="43">
        <v>1</v>
      </c>
    </row>
    <row r="169" spans="2:6" s="43" customFormat="1" x14ac:dyDescent="0.25">
      <c r="B169" s="80"/>
      <c r="C169" s="80"/>
      <c r="D169" s="81"/>
      <c r="E169" s="97">
        <f t="shared" si="2"/>
        <v>0</v>
      </c>
      <c r="F169" s="43">
        <v>1</v>
      </c>
    </row>
    <row r="170" spans="2:6" s="43" customFormat="1" x14ac:dyDescent="0.25">
      <c r="B170" s="80"/>
      <c r="C170" s="80"/>
      <c r="D170" s="81"/>
      <c r="E170" s="97">
        <f t="shared" si="2"/>
        <v>0</v>
      </c>
      <c r="F170" s="43">
        <v>1</v>
      </c>
    </row>
    <row r="171" spans="2:6" s="43" customFormat="1" x14ac:dyDescent="0.25">
      <c r="B171" s="80"/>
      <c r="C171" s="80"/>
      <c r="D171" s="81"/>
      <c r="E171" s="97">
        <f t="shared" si="2"/>
        <v>0</v>
      </c>
      <c r="F171" s="43">
        <v>1</v>
      </c>
    </row>
    <row r="172" spans="2:6" s="43" customFormat="1" x14ac:dyDescent="0.25">
      <c r="B172" s="80"/>
      <c r="C172" s="80"/>
      <c r="D172" s="81"/>
      <c r="E172" s="97">
        <f t="shared" ref="E172:E200" si="3">+B172</f>
        <v>0</v>
      </c>
      <c r="F172" s="43">
        <v>1</v>
      </c>
    </row>
    <row r="173" spans="2:6" s="43" customFormat="1" x14ac:dyDescent="0.25">
      <c r="B173" s="80"/>
      <c r="C173" s="80"/>
      <c r="D173" s="81"/>
      <c r="E173" s="97">
        <f t="shared" si="3"/>
        <v>0</v>
      </c>
      <c r="F173" s="43">
        <v>1</v>
      </c>
    </row>
    <row r="174" spans="2:6" s="43" customFormat="1" x14ac:dyDescent="0.25">
      <c r="B174" s="80"/>
      <c r="C174" s="80"/>
      <c r="D174" s="81"/>
      <c r="E174" s="97">
        <f t="shared" si="3"/>
        <v>0</v>
      </c>
      <c r="F174" s="43">
        <v>1</v>
      </c>
    </row>
    <row r="175" spans="2:6" s="43" customFormat="1" x14ac:dyDescent="0.25">
      <c r="B175" s="80"/>
      <c r="C175" s="80"/>
      <c r="D175" s="81"/>
      <c r="E175" s="97">
        <f t="shared" si="3"/>
        <v>0</v>
      </c>
      <c r="F175" s="43">
        <v>1</v>
      </c>
    </row>
    <row r="176" spans="2:6" s="43" customFormat="1" x14ac:dyDescent="0.25">
      <c r="B176" s="80"/>
      <c r="C176" s="80"/>
      <c r="D176" s="81"/>
      <c r="E176" s="97">
        <f t="shared" si="3"/>
        <v>0</v>
      </c>
      <c r="F176" s="43">
        <v>1</v>
      </c>
    </row>
    <row r="177" spans="2:6" s="43" customFormat="1" x14ac:dyDescent="0.25">
      <c r="B177" s="80"/>
      <c r="C177" s="80"/>
      <c r="D177" s="81"/>
      <c r="E177" s="97">
        <f t="shared" si="3"/>
        <v>0</v>
      </c>
      <c r="F177" s="43">
        <v>1</v>
      </c>
    </row>
    <row r="178" spans="2:6" s="43" customFormat="1" x14ac:dyDescent="0.25">
      <c r="B178" s="80"/>
      <c r="C178" s="80"/>
      <c r="D178" s="81"/>
      <c r="E178" s="97">
        <f t="shared" si="3"/>
        <v>0</v>
      </c>
      <c r="F178" s="43">
        <v>1</v>
      </c>
    </row>
    <row r="179" spans="2:6" s="43" customFormat="1" x14ac:dyDescent="0.25">
      <c r="B179" s="80"/>
      <c r="C179" s="80"/>
      <c r="D179" s="81"/>
      <c r="E179" s="97">
        <f t="shared" si="3"/>
        <v>0</v>
      </c>
      <c r="F179" s="43">
        <v>1</v>
      </c>
    </row>
    <row r="180" spans="2:6" s="43" customFormat="1" x14ac:dyDescent="0.25">
      <c r="B180" s="80"/>
      <c r="C180" s="80"/>
      <c r="D180" s="81"/>
      <c r="E180" s="97">
        <f t="shared" si="3"/>
        <v>0</v>
      </c>
      <c r="F180" s="43">
        <v>1</v>
      </c>
    </row>
    <row r="181" spans="2:6" s="43" customFormat="1" x14ac:dyDescent="0.25">
      <c r="B181" s="80"/>
      <c r="C181" s="80"/>
      <c r="D181" s="81"/>
      <c r="E181" s="97">
        <f t="shared" si="3"/>
        <v>0</v>
      </c>
      <c r="F181" s="43">
        <v>1</v>
      </c>
    </row>
    <row r="182" spans="2:6" s="43" customFormat="1" x14ac:dyDescent="0.25">
      <c r="B182" s="80"/>
      <c r="C182" s="80"/>
      <c r="D182" s="81"/>
      <c r="E182" s="97">
        <f t="shared" si="3"/>
        <v>0</v>
      </c>
      <c r="F182" s="43">
        <v>1</v>
      </c>
    </row>
    <row r="183" spans="2:6" s="43" customFormat="1" x14ac:dyDescent="0.25">
      <c r="B183" s="80"/>
      <c r="C183" s="80"/>
      <c r="D183" s="81"/>
      <c r="E183" s="97">
        <f t="shared" si="3"/>
        <v>0</v>
      </c>
      <c r="F183" s="43">
        <v>1</v>
      </c>
    </row>
    <row r="184" spans="2:6" s="43" customFormat="1" x14ac:dyDescent="0.25">
      <c r="B184" s="80"/>
      <c r="C184" s="80"/>
      <c r="D184" s="81"/>
      <c r="E184" s="97">
        <f t="shared" si="3"/>
        <v>0</v>
      </c>
      <c r="F184" s="43">
        <v>1</v>
      </c>
    </row>
    <row r="185" spans="2:6" s="43" customFormat="1" x14ac:dyDescent="0.25">
      <c r="B185" s="80"/>
      <c r="C185" s="80"/>
      <c r="D185" s="81"/>
      <c r="E185" s="97">
        <f t="shared" si="3"/>
        <v>0</v>
      </c>
      <c r="F185" s="43">
        <v>1</v>
      </c>
    </row>
    <row r="186" spans="2:6" s="43" customFormat="1" x14ac:dyDescent="0.25">
      <c r="B186" s="80"/>
      <c r="C186" s="80"/>
      <c r="D186" s="81"/>
      <c r="E186" s="97">
        <f t="shared" si="3"/>
        <v>0</v>
      </c>
      <c r="F186" s="43">
        <v>1</v>
      </c>
    </row>
    <row r="187" spans="2:6" s="43" customFormat="1" x14ac:dyDescent="0.25">
      <c r="B187" s="80"/>
      <c r="C187" s="80"/>
      <c r="D187" s="81"/>
      <c r="E187" s="97">
        <f t="shared" si="3"/>
        <v>0</v>
      </c>
      <c r="F187" s="43">
        <v>1</v>
      </c>
    </row>
    <row r="188" spans="2:6" s="43" customFormat="1" x14ac:dyDescent="0.25">
      <c r="B188" s="80"/>
      <c r="C188" s="80"/>
      <c r="D188" s="81"/>
      <c r="E188" s="97">
        <f t="shared" si="3"/>
        <v>0</v>
      </c>
      <c r="F188" s="43">
        <v>1</v>
      </c>
    </row>
    <row r="189" spans="2:6" s="43" customFormat="1" x14ac:dyDescent="0.25">
      <c r="B189" s="80"/>
      <c r="C189" s="80"/>
      <c r="D189" s="81"/>
      <c r="E189" s="97">
        <f t="shared" si="3"/>
        <v>0</v>
      </c>
      <c r="F189" s="43">
        <v>1</v>
      </c>
    </row>
    <row r="190" spans="2:6" s="43" customFormat="1" x14ac:dyDescent="0.25">
      <c r="B190" s="80"/>
      <c r="C190" s="80"/>
      <c r="D190" s="81"/>
      <c r="E190" s="97">
        <f t="shared" si="3"/>
        <v>0</v>
      </c>
      <c r="F190" s="43">
        <v>1</v>
      </c>
    </row>
    <row r="191" spans="2:6" s="43" customFormat="1" x14ac:dyDescent="0.25">
      <c r="B191" s="80"/>
      <c r="C191" s="80"/>
      <c r="D191" s="81"/>
      <c r="E191" s="97">
        <f t="shared" si="3"/>
        <v>0</v>
      </c>
      <c r="F191" s="43">
        <v>1</v>
      </c>
    </row>
    <row r="192" spans="2:6" s="43" customFormat="1" x14ac:dyDescent="0.25">
      <c r="B192" s="80"/>
      <c r="C192" s="80"/>
      <c r="D192" s="81"/>
      <c r="E192" s="97">
        <f t="shared" si="3"/>
        <v>0</v>
      </c>
      <c r="F192" s="43">
        <v>1</v>
      </c>
    </row>
    <row r="193" spans="2:6" s="43" customFormat="1" x14ac:dyDescent="0.25">
      <c r="B193" s="80"/>
      <c r="C193" s="80"/>
      <c r="D193" s="81"/>
      <c r="E193" s="97">
        <f t="shared" si="3"/>
        <v>0</v>
      </c>
      <c r="F193" s="43">
        <v>1</v>
      </c>
    </row>
    <row r="194" spans="2:6" s="43" customFormat="1" x14ac:dyDescent="0.25">
      <c r="B194" s="80"/>
      <c r="C194" s="80"/>
      <c r="D194" s="81"/>
      <c r="E194" s="97">
        <f t="shared" si="3"/>
        <v>0</v>
      </c>
      <c r="F194" s="43">
        <v>1</v>
      </c>
    </row>
    <row r="195" spans="2:6" s="43" customFormat="1" x14ac:dyDescent="0.25">
      <c r="B195" s="80"/>
      <c r="C195" s="80"/>
      <c r="D195" s="81"/>
      <c r="E195" s="97">
        <f t="shared" si="3"/>
        <v>0</v>
      </c>
      <c r="F195" s="43">
        <v>1</v>
      </c>
    </row>
    <row r="196" spans="2:6" s="43" customFormat="1" x14ac:dyDescent="0.25">
      <c r="B196" s="80"/>
      <c r="C196" s="80"/>
      <c r="D196" s="81"/>
      <c r="E196" s="97">
        <f t="shared" si="3"/>
        <v>0</v>
      </c>
      <c r="F196" s="43">
        <v>1</v>
      </c>
    </row>
    <row r="197" spans="2:6" s="43" customFormat="1" x14ac:dyDescent="0.25">
      <c r="B197" s="80"/>
      <c r="C197" s="80"/>
      <c r="D197" s="81"/>
      <c r="E197" s="97">
        <f t="shared" si="3"/>
        <v>0</v>
      </c>
      <c r="F197" s="43">
        <v>1</v>
      </c>
    </row>
    <row r="198" spans="2:6" s="43" customFormat="1" x14ac:dyDescent="0.25">
      <c r="B198" s="80"/>
      <c r="C198" s="80"/>
      <c r="D198" s="81"/>
      <c r="E198" s="97">
        <f t="shared" si="3"/>
        <v>0</v>
      </c>
      <c r="F198" s="43">
        <v>1</v>
      </c>
    </row>
    <row r="199" spans="2:6" s="43" customFormat="1" x14ac:dyDescent="0.25">
      <c r="B199" s="80"/>
      <c r="C199" s="80"/>
      <c r="D199" s="81"/>
      <c r="E199" s="97">
        <f t="shared" si="3"/>
        <v>0</v>
      </c>
      <c r="F199" s="43">
        <v>1</v>
      </c>
    </row>
    <row r="200" spans="2:6" s="43" customFormat="1" x14ac:dyDescent="0.25">
      <c r="B200" s="80"/>
      <c r="C200" s="80"/>
      <c r="D200" s="81"/>
      <c r="E200" s="97">
        <f t="shared" si="3"/>
        <v>0</v>
      </c>
      <c r="F200" s="43">
        <v>1</v>
      </c>
    </row>
    <row r="201" spans="2:6" s="43" customFormat="1" x14ac:dyDescent="0.25">
      <c r="B201" s="80"/>
      <c r="C201" s="80"/>
      <c r="D201" s="81"/>
      <c r="E201" s="97">
        <f t="shared" ref="E201:E217" si="4">+B201</f>
        <v>0</v>
      </c>
      <c r="F201" s="43">
        <v>1</v>
      </c>
    </row>
    <row r="202" spans="2:6" s="43" customFormat="1" x14ac:dyDescent="0.25">
      <c r="B202" s="80"/>
      <c r="C202" s="80"/>
      <c r="D202" s="81"/>
      <c r="E202" s="97">
        <f t="shared" si="4"/>
        <v>0</v>
      </c>
      <c r="F202" s="43">
        <v>1</v>
      </c>
    </row>
    <row r="203" spans="2:6" s="43" customFormat="1" x14ac:dyDescent="0.25">
      <c r="B203" s="80"/>
      <c r="C203" s="80"/>
      <c r="D203" s="81"/>
      <c r="E203" s="97">
        <f t="shared" si="4"/>
        <v>0</v>
      </c>
      <c r="F203" s="43">
        <v>1</v>
      </c>
    </row>
    <row r="204" spans="2:6" s="43" customFormat="1" x14ac:dyDescent="0.25">
      <c r="B204" s="80"/>
      <c r="C204" s="80"/>
      <c r="D204" s="81"/>
      <c r="E204" s="97">
        <f t="shared" si="4"/>
        <v>0</v>
      </c>
      <c r="F204" s="43">
        <v>1</v>
      </c>
    </row>
    <row r="205" spans="2:6" s="43" customFormat="1" x14ac:dyDescent="0.25">
      <c r="B205" s="80"/>
      <c r="C205" s="80"/>
      <c r="D205" s="81"/>
      <c r="E205" s="97">
        <f t="shared" si="4"/>
        <v>0</v>
      </c>
      <c r="F205" s="43">
        <v>1</v>
      </c>
    </row>
    <row r="206" spans="2:6" s="43" customFormat="1" x14ac:dyDescent="0.25">
      <c r="B206" s="80"/>
      <c r="C206" s="80"/>
      <c r="D206" s="81"/>
      <c r="E206" s="97">
        <f t="shared" si="4"/>
        <v>0</v>
      </c>
      <c r="F206" s="43">
        <v>1</v>
      </c>
    </row>
    <row r="207" spans="2:6" s="43" customFormat="1" x14ac:dyDescent="0.25">
      <c r="B207" s="80"/>
      <c r="C207" s="80"/>
      <c r="D207" s="81"/>
      <c r="E207" s="97">
        <f t="shared" si="4"/>
        <v>0</v>
      </c>
      <c r="F207" s="43">
        <v>1</v>
      </c>
    </row>
    <row r="208" spans="2:6" s="43" customFormat="1" x14ac:dyDescent="0.25">
      <c r="B208" s="80"/>
      <c r="C208" s="80"/>
      <c r="D208" s="81"/>
      <c r="E208" s="97">
        <f t="shared" si="4"/>
        <v>0</v>
      </c>
      <c r="F208" s="43">
        <v>1</v>
      </c>
    </row>
    <row r="209" spans="2:6" s="43" customFormat="1" x14ac:dyDescent="0.25">
      <c r="B209" s="80"/>
      <c r="C209" s="80"/>
      <c r="D209" s="81"/>
      <c r="E209" s="97">
        <f t="shared" si="4"/>
        <v>0</v>
      </c>
      <c r="F209" s="43">
        <v>1</v>
      </c>
    </row>
    <row r="210" spans="2:6" s="43" customFormat="1" x14ac:dyDescent="0.25">
      <c r="B210" s="80"/>
      <c r="C210" s="80"/>
      <c r="D210" s="81"/>
      <c r="E210" s="97">
        <f t="shared" si="4"/>
        <v>0</v>
      </c>
      <c r="F210" s="43">
        <v>1</v>
      </c>
    </row>
    <row r="211" spans="2:6" s="43" customFormat="1" x14ac:dyDescent="0.25">
      <c r="B211" s="80"/>
      <c r="C211" s="80"/>
      <c r="D211" s="81"/>
      <c r="E211" s="97">
        <f t="shared" si="4"/>
        <v>0</v>
      </c>
      <c r="F211" s="43">
        <v>1</v>
      </c>
    </row>
    <row r="212" spans="2:6" s="43" customFormat="1" x14ac:dyDescent="0.25">
      <c r="B212" s="80"/>
      <c r="C212" s="80"/>
      <c r="D212" s="81"/>
      <c r="E212" s="97">
        <f t="shared" si="4"/>
        <v>0</v>
      </c>
      <c r="F212" s="43">
        <v>1</v>
      </c>
    </row>
    <row r="213" spans="2:6" s="43" customFormat="1" x14ac:dyDescent="0.25">
      <c r="B213" s="80"/>
      <c r="C213" s="80"/>
      <c r="D213" s="81"/>
      <c r="E213" s="97">
        <f t="shared" si="4"/>
        <v>0</v>
      </c>
      <c r="F213" s="43">
        <v>1</v>
      </c>
    </row>
    <row r="214" spans="2:6" s="43" customFormat="1" x14ac:dyDescent="0.25">
      <c r="B214" s="80"/>
      <c r="C214" s="80"/>
      <c r="D214" s="81"/>
      <c r="E214" s="97">
        <f t="shared" si="4"/>
        <v>0</v>
      </c>
      <c r="F214" s="43">
        <v>1</v>
      </c>
    </row>
    <row r="215" spans="2:6" s="43" customFormat="1" x14ac:dyDescent="0.25">
      <c r="B215" s="80"/>
      <c r="C215" s="80"/>
      <c r="D215" s="81"/>
      <c r="E215" s="97">
        <f t="shared" si="4"/>
        <v>0</v>
      </c>
      <c r="F215" s="43">
        <v>1</v>
      </c>
    </row>
    <row r="216" spans="2:6" s="43" customFormat="1" x14ac:dyDescent="0.25">
      <c r="B216" s="80"/>
      <c r="C216" s="80"/>
      <c r="D216" s="81"/>
      <c r="E216" s="97">
        <f t="shared" si="4"/>
        <v>0</v>
      </c>
      <c r="F216" s="43">
        <v>1</v>
      </c>
    </row>
    <row r="217" spans="2:6" s="43" customFormat="1" x14ac:dyDescent="0.25">
      <c r="B217" s="80"/>
      <c r="C217" s="80"/>
      <c r="D217" s="81"/>
      <c r="E217" s="97">
        <f t="shared" si="4"/>
        <v>0</v>
      </c>
      <c r="F217" s="43">
        <v>1</v>
      </c>
    </row>
    <row r="218" spans="2:6" s="43" customFormat="1" x14ac:dyDescent="0.25">
      <c r="B218" s="49" t="s">
        <v>160</v>
      </c>
      <c r="C218" s="70" t="s">
        <v>160</v>
      </c>
      <c r="D218" s="46" t="s">
        <v>160</v>
      </c>
      <c r="E218" s="97"/>
    </row>
  </sheetData>
  <sheetProtection algorithmName="SHA-512" hashValue="TAIYQnIFtx7+6DBGWxBkpvkueMek813B554hbNH5RGmBLzyqfC4dcM25EtvNUQnaPerbsCgI37jI54clUWZwjg==" saltValue="5RO2JGNsz6HFAKhPE6f6Rw==" spinCount="100000" sheet="1" objects="1" scenarios="1" autoFilter="0"/>
  <autoFilter ref="B8:D218" xr:uid="{00000000-0009-0000-0000-000002000000}"/>
  <dataConsolidate/>
  <dataValidations count="1">
    <dataValidation type="list" allowBlank="1" showInputMessage="1" showErrorMessage="1" sqref="B111:B217" xr:uid="{00000000-0002-0000-0200-000000000000}">
      <formula1>$E$1:$E$2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R114"/>
  <sheetViews>
    <sheetView showGridLines="0" zoomScale="85" zoomScaleNormal="85" zoomScaleSheetLayoutView="50" workbookViewId="0">
      <pane ySplit="12" topLeftCell="A13" activePane="bottomLeft" state="frozen"/>
      <selection pane="bottomLeft" activeCell="D13" sqref="D13"/>
    </sheetView>
  </sheetViews>
  <sheetFormatPr defaultRowHeight="15.75" x14ac:dyDescent="0.25"/>
  <cols>
    <col min="1" max="1" width="4.5703125" style="117" customWidth="1"/>
    <col min="2" max="2" width="58.140625" customWidth="1"/>
    <col min="3" max="3" width="2.28515625" customWidth="1"/>
    <col min="4" max="4" width="44.7109375" style="36" customWidth="1"/>
    <col min="5" max="5" width="2.28515625" customWidth="1"/>
    <col min="6" max="6" width="36.7109375" style="69" customWidth="1"/>
    <col min="7" max="7" width="2.28515625" style="69" customWidth="1"/>
    <col min="8" max="8" width="30.7109375" style="69" customWidth="1"/>
    <col min="9" max="14" width="30.7109375" style="69" hidden="1" customWidth="1"/>
    <col min="15" max="15" width="2.28515625" style="69" customWidth="1"/>
    <col min="16" max="17" width="30.7109375" style="69" customWidth="1"/>
    <col min="18" max="18" width="2.28515625" style="69" customWidth="1"/>
  </cols>
  <sheetData>
    <row r="1" spans="1:18" ht="31.5" x14ac:dyDescent="0.25">
      <c r="B1" s="192" t="str">
        <f>+'VENDOR INFO'!A1</f>
        <v>375-24  Pricing   7/12/23</v>
      </c>
      <c r="C1" s="192"/>
      <c r="D1" s="192"/>
      <c r="E1" s="193" t="str">
        <f>+'VENDOR INFO'!D1</f>
        <v xml:space="preserve">	Herbicides, Surfactants, Adjuvants &amp; Tank Cleaners</v>
      </c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</row>
    <row r="2" spans="1:18" ht="23.25" customHeight="1" x14ac:dyDescent="0.35">
      <c r="B2" s="114" t="s">
        <v>15</v>
      </c>
      <c r="C2" s="6"/>
      <c r="D2" s="186" t="str">
        <f>IF('VENDOR INFO'!D2="Enter Vendor Name Here","Enter Vendor Name on VENDOR INFO tab",'VENDOR INFO'!D2)</f>
        <v>Enter Vendor Name on VENDOR INFO tab</v>
      </c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6"/>
    </row>
    <row r="3" spans="1:18" ht="30" customHeight="1" x14ac:dyDescent="0.25">
      <c r="B3" s="115" t="s">
        <v>5</v>
      </c>
      <c r="C3" s="3"/>
      <c r="D3" s="187" t="str">
        <f>IF('VENDOR INFO'!D4="Enter License Number Here","Enter License Number on VENDOR INFO tab",'VENDOR INFO'!D4)</f>
        <v>Enter License Number on VENDOR INFO tab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9"/>
      <c r="R3" s="3"/>
    </row>
    <row r="4" spans="1:18" ht="30" customHeight="1" x14ac:dyDescent="0.25">
      <c r="B4" s="35" t="s">
        <v>21</v>
      </c>
      <c r="C4" s="4"/>
      <c r="D4" s="190" t="s">
        <v>20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4"/>
    </row>
    <row r="5" spans="1:18" ht="59.25" customHeight="1" x14ac:dyDescent="0.25">
      <c r="B5" s="35"/>
      <c r="C5" s="4"/>
      <c r="D5" s="184" t="s">
        <v>373</v>
      </c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4"/>
    </row>
    <row r="6" spans="1:18" s="34" customFormat="1" ht="12" customHeight="1" x14ac:dyDescent="0.25">
      <c r="A6" s="118"/>
      <c r="C6" s="4"/>
      <c r="R6" s="33"/>
    </row>
    <row r="7" spans="1:18" s="60" customFormat="1" x14ac:dyDescent="0.25">
      <c r="A7" s="118"/>
      <c r="B7" s="74" t="s">
        <v>151</v>
      </c>
      <c r="C7" s="59"/>
      <c r="D7" s="74" t="s">
        <v>138</v>
      </c>
      <c r="E7" s="59"/>
      <c r="F7" s="72" t="s">
        <v>18</v>
      </c>
      <c r="G7" s="59"/>
      <c r="H7" s="73">
        <v>125</v>
      </c>
      <c r="I7" s="73"/>
      <c r="J7" s="73"/>
      <c r="K7" s="73"/>
      <c r="L7" s="73"/>
      <c r="M7" s="73"/>
      <c r="N7" s="73"/>
      <c r="O7" s="59"/>
      <c r="P7" s="73">
        <v>25</v>
      </c>
      <c r="Q7" s="72" t="s">
        <v>17</v>
      </c>
      <c r="R7" s="59"/>
    </row>
    <row r="8" spans="1:18" s="60" customFormat="1" x14ac:dyDescent="0.25">
      <c r="A8" s="118"/>
      <c r="B8" s="74" t="s">
        <v>151</v>
      </c>
      <c r="C8" s="59"/>
      <c r="D8" s="74" t="s">
        <v>138</v>
      </c>
      <c r="E8" s="59"/>
      <c r="F8" s="72" t="s">
        <v>139</v>
      </c>
      <c r="G8" s="59"/>
      <c r="H8" s="73">
        <v>120</v>
      </c>
      <c r="I8" s="73"/>
      <c r="J8" s="73"/>
      <c r="K8" s="73"/>
      <c r="L8" s="73"/>
      <c r="M8" s="73"/>
      <c r="N8" s="73"/>
      <c r="O8" s="59"/>
      <c r="P8" s="73">
        <v>10</v>
      </c>
      <c r="Q8" s="72" t="s">
        <v>16</v>
      </c>
      <c r="R8" s="59"/>
    </row>
    <row r="9" spans="1:18" s="60" customFormat="1" x14ac:dyDescent="0.25">
      <c r="A9" s="118"/>
      <c r="B9" s="74" t="s">
        <v>151</v>
      </c>
      <c r="C9" s="59"/>
      <c r="D9" s="74" t="s">
        <v>138</v>
      </c>
      <c r="E9" s="59"/>
      <c r="F9" s="72" t="s">
        <v>140</v>
      </c>
      <c r="G9" s="59"/>
      <c r="H9" s="73">
        <v>100</v>
      </c>
      <c r="I9" s="73"/>
      <c r="J9" s="73"/>
      <c r="K9" s="73"/>
      <c r="L9" s="73"/>
      <c r="M9" s="73"/>
      <c r="N9" s="73"/>
      <c r="O9" s="59"/>
      <c r="P9" s="73">
        <v>0.5</v>
      </c>
      <c r="Q9" s="72" t="s">
        <v>150</v>
      </c>
      <c r="R9" s="59"/>
    </row>
    <row r="10" spans="1:18" s="60" customFormat="1" ht="11.25" customHeight="1" x14ac:dyDescent="0.25">
      <c r="A10" s="118"/>
      <c r="B10" s="34"/>
      <c r="C10" s="96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R10" s="33"/>
    </row>
    <row r="11" spans="1:18" s="60" customFormat="1" ht="31.5" x14ac:dyDescent="0.25">
      <c r="A11" s="118"/>
      <c r="B11" s="179" t="s">
        <v>155</v>
      </c>
      <c r="C11" s="182"/>
      <c r="D11" s="181" t="s">
        <v>161</v>
      </c>
      <c r="E11" s="182"/>
      <c r="F11" s="181" t="s">
        <v>162</v>
      </c>
      <c r="G11" s="182"/>
      <c r="H11" s="181" t="s">
        <v>172</v>
      </c>
      <c r="I11" s="119"/>
      <c r="J11" s="119"/>
      <c r="K11" s="119"/>
      <c r="L11" s="119"/>
      <c r="M11" s="119"/>
      <c r="N11" s="119"/>
      <c r="O11" s="182"/>
      <c r="P11" s="32" t="s">
        <v>163</v>
      </c>
      <c r="Q11" s="32" t="s">
        <v>4</v>
      </c>
      <c r="R11" s="59"/>
    </row>
    <row r="12" spans="1:18" s="60" customFormat="1" x14ac:dyDescent="0.25">
      <c r="A12" s="118"/>
      <c r="B12" s="180"/>
      <c r="C12" s="183"/>
      <c r="D12" s="181"/>
      <c r="E12" s="183"/>
      <c r="F12" s="181"/>
      <c r="G12" s="183"/>
      <c r="H12" s="181"/>
      <c r="I12" s="120" t="s">
        <v>388</v>
      </c>
      <c r="J12" s="120" t="s">
        <v>389</v>
      </c>
      <c r="K12" s="120" t="s">
        <v>388</v>
      </c>
      <c r="L12" s="120" t="s">
        <v>389</v>
      </c>
      <c r="M12" s="120" t="s">
        <v>388</v>
      </c>
      <c r="N12" s="120" t="s">
        <v>389</v>
      </c>
      <c r="O12" s="183"/>
      <c r="P12" s="177" t="s">
        <v>170</v>
      </c>
      <c r="Q12" s="178"/>
      <c r="R12" s="59"/>
    </row>
    <row r="13" spans="1:18" ht="21" x14ac:dyDescent="0.25">
      <c r="A13" s="117">
        <v>1</v>
      </c>
      <c r="B13" s="90" t="str">
        <f>IF(D13="(Select from Dropdown List)","",VLOOKUP(D13,'PRODUCT LIST'!C$11:E$218,3,FALSE))</f>
        <v/>
      </c>
      <c r="C13" s="5"/>
      <c r="D13" s="93" t="s">
        <v>149</v>
      </c>
      <c r="E13" s="5"/>
      <c r="F13" s="94" t="s">
        <v>149</v>
      </c>
      <c r="G13" s="66"/>
      <c r="H13" s="95"/>
      <c r="I13" s="95"/>
      <c r="J13" s="95"/>
      <c r="K13" s="95"/>
      <c r="L13" s="95"/>
      <c r="M13" s="95"/>
      <c r="N13" s="95"/>
      <c r="O13" s="87"/>
      <c r="P13" s="91" t="str">
        <f>IF(H13="","",H13/(VLOOKUP(F13,'CONTAINER SIZE &amp; UM'!$I$11:$M$67,3,FALSE)))</f>
        <v/>
      </c>
      <c r="Q13" s="92" t="str">
        <f>IF(F13="","",VLOOKUP(F13,'CONTAINER SIZE &amp; UM'!$I$11:$M$67,5,FALSE))</f>
        <v xml:space="preserve"> </v>
      </c>
      <c r="R13" s="87"/>
    </row>
    <row r="14" spans="1:18" ht="21" x14ac:dyDescent="0.25">
      <c r="A14" s="117">
        <v>2</v>
      </c>
      <c r="B14" s="90" t="str">
        <f>IF(D14="(Select from Dropdown List)","",VLOOKUP(D14,'PRODUCT LIST'!C$11:E$218,3,FALSE))</f>
        <v/>
      </c>
      <c r="C14" s="5"/>
      <c r="D14" s="93" t="s">
        <v>149</v>
      </c>
      <c r="E14" s="5"/>
      <c r="F14" s="94" t="s">
        <v>149</v>
      </c>
      <c r="G14" s="66"/>
      <c r="H14" s="95"/>
      <c r="I14" s="95"/>
      <c r="J14" s="95"/>
      <c r="K14" s="95"/>
      <c r="L14" s="95"/>
      <c r="M14" s="95"/>
      <c r="N14" s="95"/>
      <c r="O14" s="87"/>
      <c r="P14" s="91" t="str">
        <f>IF(H14="","",H14/(VLOOKUP(F14,'CONTAINER SIZE &amp; UM'!$I$11:$M$67,3,FALSE)))</f>
        <v/>
      </c>
      <c r="Q14" s="92" t="str">
        <f>IF(F14="","",VLOOKUP(F14,'CONTAINER SIZE &amp; UM'!$I$11:$M$67,5,FALSE))</f>
        <v xml:space="preserve"> </v>
      </c>
      <c r="R14" s="88"/>
    </row>
    <row r="15" spans="1:18" ht="21" x14ac:dyDescent="0.25">
      <c r="A15" s="117">
        <v>3</v>
      </c>
      <c r="B15" s="90" t="str">
        <f>IF(D15="(Select from Dropdown List)","",VLOOKUP(D15,'PRODUCT LIST'!C$11:E$218,3,FALSE))</f>
        <v/>
      </c>
      <c r="C15" s="5"/>
      <c r="D15" s="93" t="s">
        <v>149</v>
      </c>
      <c r="E15" s="5"/>
      <c r="F15" s="94" t="s">
        <v>149</v>
      </c>
      <c r="G15" s="66"/>
      <c r="H15" s="95"/>
      <c r="I15" s="95"/>
      <c r="J15" s="95"/>
      <c r="K15" s="95"/>
      <c r="L15" s="95"/>
      <c r="M15" s="95"/>
      <c r="N15" s="95"/>
      <c r="O15" s="87"/>
      <c r="P15" s="91" t="str">
        <f>IF(H15="","",H15/(VLOOKUP(F15,'CONTAINER SIZE &amp; UM'!$I$11:$M$67,3,FALSE)))</f>
        <v/>
      </c>
      <c r="Q15" s="92" t="str">
        <f>IF(F15="","",VLOOKUP(F15,'CONTAINER SIZE &amp; UM'!$I$11:$M$67,5,FALSE))</f>
        <v xml:space="preserve"> </v>
      </c>
      <c r="R15" s="88"/>
    </row>
    <row r="16" spans="1:18" ht="21" x14ac:dyDescent="0.25">
      <c r="A16" s="117">
        <v>4</v>
      </c>
      <c r="B16" s="90" t="str">
        <f>IF(D16="(Select from Dropdown List)","",VLOOKUP(D16,'PRODUCT LIST'!C$11:E$218,3,FALSE))</f>
        <v/>
      </c>
      <c r="C16" s="5"/>
      <c r="D16" s="93" t="s">
        <v>149</v>
      </c>
      <c r="E16" s="5"/>
      <c r="F16" s="94" t="s">
        <v>149</v>
      </c>
      <c r="G16" s="66"/>
      <c r="H16" s="95"/>
      <c r="I16" s="95"/>
      <c r="J16" s="95"/>
      <c r="K16" s="95"/>
      <c r="L16" s="95"/>
      <c r="M16" s="95"/>
      <c r="N16" s="95"/>
      <c r="O16" s="87"/>
      <c r="P16" s="91" t="str">
        <f>IF(H16="","",H16/(VLOOKUP(F16,'CONTAINER SIZE &amp; UM'!$I$11:$M$67,3,FALSE)))</f>
        <v/>
      </c>
      <c r="Q16" s="92" t="str">
        <f>IF(F16="","",VLOOKUP(F16,'CONTAINER SIZE &amp; UM'!$I$11:$M$67,5,FALSE))</f>
        <v xml:space="preserve"> </v>
      </c>
      <c r="R16" s="88"/>
    </row>
    <row r="17" spans="1:18" ht="21" x14ac:dyDescent="0.25">
      <c r="A17" s="117">
        <v>5</v>
      </c>
      <c r="B17" s="90" t="str">
        <f>IF(D17="(Select from Dropdown List)","",VLOOKUP(D17,'PRODUCT LIST'!C$11:E$218,3,FALSE))</f>
        <v/>
      </c>
      <c r="C17" s="5"/>
      <c r="D17" s="93" t="s">
        <v>149</v>
      </c>
      <c r="E17" s="5"/>
      <c r="F17" s="94" t="s">
        <v>149</v>
      </c>
      <c r="G17" s="66"/>
      <c r="H17" s="95"/>
      <c r="I17" s="95"/>
      <c r="J17" s="95"/>
      <c r="K17" s="95"/>
      <c r="L17" s="95"/>
      <c r="M17" s="95"/>
      <c r="N17" s="95"/>
      <c r="O17" s="87"/>
      <c r="P17" s="91" t="str">
        <f>IF(H17="","",H17/(VLOOKUP(F17,'CONTAINER SIZE &amp; UM'!$I$11:$M$67,3,FALSE)))</f>
        <v/>
      </c>
      <c r="Q17" s="92" t="str">
        <f>IF(F17="","",VLOOKUP(F17,'CONTAINER SIZE &amp; UM'!$I$11:$M$67,5,FALSE))</f>
        <v xml:space="preserve"> </v>
      </c>
      <c r="R17" s="88"/>
    </row>
    <row r="18" spans="1:18" ht="21" x14ac:dyDescent="0.25">
      <c r="A18" s="117">
        <v>6</v>
      </c>
      <c r="B18" s="90" t="str">
        <f>IF(D18="(Select from Dropdown List)","",VLOOKUP(D18,'PRODUCT LIST'!C$11:E$218,3,FALSE))</f>
        <v/>
      </c>
      <c r="C18" s="5"/>
      <c r="D18" s="93" t="s">
        <v>149</v>
      </c>
      <c r="E18" s="5"/>
      <c r="F18" s="94" t="s">
        <v>149</v>
      </c>
      <c r="G18" s="66"/>
      <c r="H18" s="95"/>
      <c r="I18" s="95"/>
      <c r="J18" s="95"/>
      <c r="K18" s="95"/>
      <c r="L18" s="95"/>
      <c r="M18" s="95"/>
      <c r="N18" s="95"/>
      <c r="O18" s="87"/>
      <c r="P18" s="91" t="str">
        <f>IF(H18="","",H18/(VLOOKUP(F18,'CONTAINER SIZE &amp; UM'!$I$11:$M$67,3,FALSE)))</f>
        <v/>
      </c>
      <c r="Q18" s="92" t="str">
        <f>IF(F18="","",VLOOKUP(F18,'CONTAINER SIZE &amp; UM'!$I$11:$M$67,5,FALSE))</f>
        <v xml:space="preserve"> </v>
      </c>
      <c r="R18" s="88"/>
    </row>
    <row r="19" spans="1:18" ht="21" x14ac:dyDescent="0.25">
      <c r="A19" s="117">
        <v>7</v>
      </c>
      <c r="B19" s="90" t="str">
        <f>IF(D19="(Select from Dropdown List)","",VLOOKUP(D19,'PRODUCT LIST'!C$11:E$218,3,FALSE))</f>
        <v/>
      </c>
      <c r="C19" s="5"/>
      <c r="D19" s="93" t="s">
        <v>149</v>
      </c>
      <c r="E19" s="5"/>
      <c r="F19" s="94" t="s">
        <v>149</v>
      </c>
      <c r="G19" s="66"/>
      <c r="H19" s="95"/>
      <c r="I19" s="95"/>
      <c r="J19" s="95"/>
      <c r="K19" s="95"/>
      <c r="L19" s="95"/>
      <c r="M19" s="95"/>
      <c r="N19" s="95"/>
      <c r="O19" s="87"/>
      <c r="P19" s="91" t="str">
        <f>IF(H19="","",H19/(VLOOKUP(F19,'CONTAINER SIZE &amp; UM'!$I$11:$M$67,3,FALSE)))</f>
        <v/>
      </c>
      <c r="Q19" s="92" t="str">
        <f>IF(F19="","",VLOOKUP(F19,'CONTAINER SIZE &amp; UM'!$I$11:$M$67,5,FALSE))</f>
        <v xml:space="preserve"> </v>
      </c>
      <c r="R19" s="88"/>
    </row>
    <row r="20" spans="1:18" ht="21" x14ac:dyDescent="0.25">
      <c r="A20" s="117">
        <v>8</v>
      </c>
      <c r="B20" s="90" t="str">
        <f>IF(D20="(Select from Dropdown List)","",VLOOKUP(D20,'PRODUCT LIST'!C$11:E$218,3,FALSE))</f>
        <v/>
      </c>
      <c r="C20" s="5"/>
      <c r="D20" s="93" t="s">
        <v>149</v>
      </c>
      <c r="E20" s="5"/>
      <c r="F20" s="94" t="s">
        <v>149</v>
      </c>
      <c r="G20" s="66"/>
      <c r="H20" s="95"/>
      <c r="I20" s="95"/>
      <c r="J20" s="95"/>
      <c r="K20" s="95"/>
      <c r="L20" s="95"/>
      <c r="M20" s="95"/>
      <c r="N20" s="95"/>
      <c r="O20" s="87"/>
      <c r="P20" s="91" t="str">
        <f>IF(H20="","",H20/(VLOOKUP(F20,'CONTAINER SIZE &amp; UM'!$I$11:$M$67,3,FALSE)))</f>
        <v/>
      </c>
      <c r="Q20" s="92" t="str">
        <f>IF(F20="","",VLOOKUP(F20,'CONTAINER SIZE &amp; UM'!$I$11:$M$67,5,FALSE))</f>
        <v xml:space="preserve"> </v>
      </c>
      <c r="R20" s="88"/>
    </row>
    <row r="21" spans="1:18" ht="21" x14ac:dyDescent="0.25">
      <c r="A21" s="117">
        <v>9</v>
      </c>
      <c r="B21" s="90" t="str">
        <f>IF(D21="(Select from Dropdown List)","",VLOOKUP(D21,'PRODUCT LIST'!C$11:E$218,3,FALSE))</f>
        <v/>
      </c>
      <c r="C21" s="5"/>
      <c r="D21" s="93" t="s">
        <v>149</v>
      </c>
      <c r="E21" s="5"/>
      <c r="F21" s="94" t="s">
        <v>149</v>
      </c>
      <c r="G21" s="66"/>
      <c r="H21" s="95"/>
      <c r="I21" s="95"/>
      <c r="J21" s="95"/>
      <c r="K21" s="95"/>
      <c r="L21" s="95"/>
      <c r="M21" s="95"/>
      <c r="N21" s="95"/>
      <c r="O21" s="87"/>
      <c r="P21" s="91" t="str">
        <f>IF(H21="","",H21/(VLOOKUP(F21,'CONTAINER SIZE &amp; UM'!$I$11:$M$67,3,FALSE)))</f>
        <v/>
      </c>
      <c r="Q21" s="92" t="str">
        <f>IF(F21="","",VLOOKUP(F21,'CONTAINER SIZE &amp; UM'!$I$11:$M$67,5,FALSE))</f>
        <v xml:space="preserve"> </v>
      </c>
      <c r="R21" s="88"/>
    </row>
    <row r="22" spans="1:18" ht="21" x14ac:dyDescent="0.25">
      <c r="A22" s="117">
        <v>10</v>
      </c>
      <c r="B22" s="90" t="str">
        <f>IF(D22="(Select from Dropdown List)","",VLOOKUP(D22,'PRODUCT LIST'!C$11:E$218,3,FALSE))</f>
        <v/>
      </c>
      <c r="C22" s="5"/>
      <c r="D22" s="93" t="s">
        <v>149</v>
      </c>
      <c r="E22" s="5"/>
      <c r="F22" s="94" t="s">
        <v>149</v>
      </c>
      <c r="G22" s="66"/>
      <c r="H22" s="95"/>
      <c r="I22" s="95"/>
      <c r="J22" s="95"/>
      <c r="K22" s="95"/>
      <c r="L22" s="95"/>
      <c r="M22" s="95"/>
      <c r="N22" s="95"/>
      <c r="O22" s="87"/>
      <c r="P22" s="91" t="str">
        <f>IF(H22="","",H22/(VLOOKUP(F22,'CONTAINER SIZE &amp; UM'!$I$11:$M$67,3,FALSE)))</f>
        <v/>
      </c>
      <c r="Q22" s="92" t="str">
        <f>IF(F22="","",VLOOKUP(F22,'CONTAINER SIZE &amp; UM'!$I$11:$M$67,5,FALSE))</f>
        <v xml:space="preserve"> </v>
      </c>
      <c r="R22" s="88"/>
    </row>
    <row r="23" spans="1:18" ht="21" x14ac:dyDescent="0.25">
      <c r="A23" s="117">
        <v>11</v>
      </c>
      <c r="B23" s="90" t="str">
        <f>IF(D23="(Select from Dropdown List)","",VLOOKUP(D23,'PRODUCT LIST'!C$11:E$218,3,FALSE))</f>
        <v/>
      </c>
      <c r="C23" s="5"/>
      <c r="D23" s="93" t="s">
        <v>149</v>
      </c>
      <c r="E23" s="5"/>
      <c r="F23" s="94" t="s">
        <v>149</v>
      </c>
      <c r="G23" s="66"/>
      <c r="H23" s="95"/>
      <c r="I23" s="95"/>
      <c r="J23" s="95"/>
      <c r="K23" s="95"/>
      <c r="L23" s="95"/>
      <c r="M23" s="95"/>
      <c r="N23" s="95"/>
      <c r="O23" s="87"/>
      <c r="P23" s="91" t="str">
        <f>IF(H23="","",H23/(VLOOKUP(F23,'CONTAINER SIZE &amp; UM'!$I$11:$M$67,3,FALSE)))</f>
        <v/>
      </c>
      <c r="Q23" s="92" t="str">
        <f>IF(F23="","",VLOOKUP(F23,'CONTAINER SIZE &amp; UM'!$I$11:$M$67,5,FALSE))</f>
        <v xml:space="preserve"> </v>
      </c>
      <c r="R23" s="88"/>
    </row>
    <row r="24" spans="1:18" ht="21" x14ac:dyDescent="0.25">
      <c r="A24" s="117">
        <v>12</v>
      </c>
      <c r="B24" s="90" t="str">
        <f>IF(D24="(Select from Dropdown List)","",VLOOKUP(D24,'PRODUCT LIST'!C$11:E$218,3,FALSE))</f>
        <v/>
      </c>
      <c r="C24" s="5"/>
      <c r="D24" s="93" t="s">
        <v>149</v>
      </c>
      <c r="E24" s="5"/>
      <c r="F24" s="94" t="s">
        <v>149</v>
      </c>
      <c r="G24" s="66"/>
      <c r="H24" s="95"/>
      <c r="I24" s="95"/>
      <c r="J24" s="95"/>
      <c r="K24" s="95"/>
      <c r="L24" s="95"/>
      <c r="M24" s="95"/>
      <c r="N24" s="95"/>
      <c r="O24" s="87"/>
      <c r="P24" s="91" t="str">
        <f>IF(H24="","",H24/(VLOOKUP(F24,'CONTAINER SIZE &amp; UM'!$I$11:$M$67,3,FALSE)))</f>
        <v/>
      </c>
      <c r="Q24" s="92" t="str">
        <f>IF(F24="","",VLOOKUP(F24,'CONTAINER SIZE &amp; UM'!$I$11:$M$67,5,FALSE))</f>
        <v xml:space="preserve"> </v>
      </c>
      <c r="R24" s="88"/>
    </row>
    <row r="25" spans="1:18" ht="21" x14ac:dyDescent="0.25">
      <c r="A25" s="117">
        <v>13</v>
      </c>
      <c r="B25" s="90" t="str">
        <f>IF(D25="(Select from Dropdown List)","",VLOOKUP(D25,'PRODUCT LIST'!C$11:E$218,3,FALSE))</f>
        <v/>
      </c>
      <c r="C25" s="5"/>
      <c r="D25" s="93" t="s">
        <v>149</v>
      </c>
      <c r="E25" s="5"/>
      <c r="F25" s="94" t="s">
        <v>149</v>
      </c>
      <c r="G25" s="66"/>
      <c r="H25" s="95"/>
      <c r="I25" s="95"/>
      <c r="J25" s="95"/>
      <c r="K25" s="95"/>
      <c r="L25" s="95"/>
      <c r="M25" s="95"/>
      <c r="N25" s="95"/>
      <c r="O25" s="87"/>
      <c r="P25" s="91" t="str">
        <f>IF(H25="","",H25/(VLOOKUP(F25,'CONTAINER SIZE &amp; UM'!$I$11:$M$67,3,FALSE)))</f>
        <v/>
      </c>
      <c r="Q25" s="92" t="str">
        <f>IF(F25="","",VLOOKUP(F25,'CONTAINER SIZE &amp; UM'!$I$11:$M$67,5,FALSE))</f>
        <v xml:space="preserve"> </v>
      </c>
      <c r="R25" s="88"/>
    </row>
    <row r="26" spans="1:18" ht="21" x14ac:dyDescent="0.25">
      <c r="A26" s="117">
        <v>14</v>
      </c>
      <c r="B26" s="90" t="str">
        <f>IF(D26="(Select from Dropdown List)","",VLOOKUP(D26,'PRODUCT LIST'!C$11:E$218,3,FALSE))</f>
        <v/>
      </c>
      <c r="C26" s="5"/>
      <c r="D26" s="93" t="s">
        <v>149</v>
      </c>
      <c r="E26" s="5"/>
      <c r="F26" s="94" t="s">
        <v>149</v>
      </c>
      <c r="G26" s="66"/>
      <c r="H26" s="95"/>
      <c r="I26" s="95"/>
      <c r="J26" s="95"/>
      <c r="K26" s="95"/>
      <c r="L26" s="95"/>
      <c r="M26" s="95"/>
      <c r="N26" s="95"/>
      <c r="O26" s="87"/>
      <c r="P26" s="91" t="str">
        <f>IF(H26="","",H26/(VLOOKUP(F26,'CONTAINER SIZE &amp; UM'!$I$11:$M$67,3,FALSE)))</f>
        <v/>
      </c>
      <c r="Q26" s="92" t="str">
        <f>IF(F26="","",VLOOKUP(F26,'CONTAINER SIZE &amp; UM'!$I$11:$M$67,5,FALSE))</f>
        <v xml:space="preserve"> </v>
      </c>
      <c r="R26" s="88"/>
    </row>
    <row r="27" spans="1:18" ht="21" x14ac:dyDescent="0.25">
      <c r="A27" s="117">
        <v>15</v>
      </c>
      <c r="B27" s="90" t="str">
        <f>IF(D27="(Select from Dropdown List)","",VLOOKUP(D27,'PRODUCT LIST'!C$11:E$218,3,FALSE))</f>
        <v/>
      </c>
      <c r="C27" s="5"/>
      <c r="D27" s="93" t="s">
        <v>149</v>
      </c>
      <c r="E27" s="5"/>
      <c r="F27" s="94" t="s">
        <v>149</v>
      </c>
      <c r="G27" s="66"/>
      <c r="H27" s="95"/>
      <c r="I27" s="95"/>
      <c r="J27" s="95"/>
      <c r="K27" s="95"/>
      <c r="L27" s="95"/>
      <c r="M27" s="95"/>
      <c r="N27" s="95"/>
      <c r="O27" s="87"/>
      <c r="P27" s="91" t="str">
        <f>IF(H27="","",H27/(VLOOKUP(F27,'CONTAINER SIZE &amp; UM'!$I$11:$M$67,3,FALSE)))</f>
        <v/>
      </c>
      <c r="Q27" s="92" t="str">
        <f>IF(F27="","",VLOOKUP(F27,'CONTAINER SIZE &amp; UM'!$I$11:$M$67,5,FALSE))</f>
        <v xml:space="preserve"> </v>
      </c>
      <c r="R27" s="88"/>
    </row>
    <row r="28" spans="1:18" ht="21" x14ac:dyDescent="0.25">
      <c r="A28" s="117">
        <v>16</v>
      </c>
      <c r="B28" s="90" t="str">
        <f>IF(D28="(Select from Dropdown List)","",VLOOKUP(D28,'PRODUCT LIST'!C$11:E$218,3,FALSE))</f>
        <v/>
      </c>
      <c r="C28" s="5"/>
      <c r="D28" s="93" t="s">
        <v>149</v>
      </c>
      <c r="E28" s="5"/>
      <c r="F28" s="94" t="s">
        <v>149</v>
      </c>
      <c r="G28" s="66"/>
      <c r="H28" s="95"/>
      <c r="I28" s="95"/>
      <c r="J28" s="95"/>
      <c r="K28" s="95"/>
      <c r="L28" s="95"/>
      <c r="M28" s="95"/>
      <c r="N28" s="95"/>
      <c r="O28" s="87"/>
      <c r="P28" s="91" t="str">
        <f>IF(H28="","",H28/(VLOOKUP(F28,'CONTAINER SIZE &amp; UM'!$I$11:$M$67,3,FALSE)))</f>
        <v/>
      </c>
      <c r="Q28" s="92" t="str">
        <f>IF(F28="","",VLOOKUP(F28,'CONTAINER SIZE &amp; UM'!$I$11:$M$67,5,FALSE))</f>
        <v xml:space="preserve"> </v>
      </c>
      <c r="R28" s="88"/>
    </row>
    <row r="29" spans="1:18" ht="21" x14ac:dyDescent="0.25">
      <c r="A29" s="117">
        <v>17</v>
      </c>
      <c r="B29" s="90" t="str">
        <f>IF(D29="(Select from Dropdown List)","",VLOOKUP(D29,'PRODUCT LIST'!C$11:E$218,3,FALSE))</f>
        <v/>
      </c>
      <c r="C29" s="5"/>
      <c r="D29" s="93" t="s">
        <v>149</v>
      </c>
      <c r="E29" s="5"/>
      <c r="F29" s="94" t="s">
        <v>149</v>
      </c>
      <c r="G29" s="66"/>
      <c r="H29" s="95"/>
      <c r="I29" s="95"/>
      <c r="J29" s="95"/>
      <c r="K29" s="95"/>
      <c r="L29" s="95"/>
      <c r="M29" s="95"/>
      <c r="N29" s="95"/>
      <c r="O29" s="87"/>
      <c r="P29" s="91" t="str">
        <f>IF(H29="","",H29/(VLOOKUP(F29,'CONTAINER SIZE &amp; UM'!$I$11:$M$67,3,FALSE)))</f>
        <v/>
      </c>
      <c r="Q29" s="92" t="str">
        <f>IF(F29="","",VLOOKUP(F29,'CONTAINER SIZE &amp; UM'!$I$11:$M$67,5,FALSE))</f>
        <v xml:space="preserve"> </v>
      </c>
      <c r="R29" s="88"/>
    </row>
    <row r="30" spans="1:18" ht="21" x14ac:dyDescent="0.25">
      <c r="A30" s="117">
        <v>18</v>
      </c>
      <c r="B30" s="90" t="str">
        <f>IF(D30="(Select from Dropdown List)","",VLOOKUP(D30,'PRODUCT LIST'!C$11:E$218,3,FALSE))</f>
        <v/>
      </c>
      <c r="C30" s="5"/>
      <c r="D30" s="93" t="s">
        <v>149</v>
      </c>
      <c r="E30" s="5"/>
      <c r="F30" s="94" t="s">
        <v>149</v>
      </c>
      <c r="G30" s="66"/>
      <c r="H30" s="95"/>
      <c r="I30" s="95"/>
      <c r="J30" s="95"/>
      <c r="K30" s="95"/>
      <c r="L30" s="95"/>
      <c r="M30" s="95"/>
      <c r="N30" s="95"/>
      <c r="O30" s="87"/>
      <c r="P30" s="91" t="str">
        <f>IF(H30="","",H30/(VLOOKUP(F30,'CONTAINER SIZE &amp; UM'!$I$11:$M$67,3,FALSE)))</f>
        <v/>
      </c>
      <c r="Q30" s="92" t="str">
        <f>IF(F30="","",VLOOKUP(F30,'CONTAINER SIZE &amp; UM'!$I$11:$M$67,5,FALSE))</f>
        <v xml:space="preserve"> </v>
      </c>
      <c r="R30" s="88"/>
    </row>
    <row r="31" spans="1:18" ht="21" x14ac:dyDescent="0.25">
      <c r="A31" s="117">
        <v>19</v>
      </c>
      <c r="B31" s="90" t="str">
        <f>IF(D31="(Select from Dropdown List)","",VLOOKUP(D31,'PRODUCT LIST'!C$11:E$218,3,FALSE))</f>
        <v/>
      </c>
      <c r="C31" s="5"/>
      <c r="D31" s="93" t="s">
        <v>149</v>
      </c>
      <c r="E31" s="5"/>
      <c r="F31" s="94" t="s">
        <v>149</v>
      </c>
      <c r="G31" s="66"/>
      <c r="H31" s="95"/>
      <c r="I31" s="95"/>
      <c r="J31" s="95"/>
      <c r="K31" s="95"/>
      <c r="L31" s="95"/>
      <c r="M31" s="95"/>
      <c r="N31" s="95"/>
      <c r="O31" s="87"/>
      <c r="P31" s="91" t="str">
        <f>IF(H31="","",H31/(VLOOKUP(F31,'CONTAINER SIZE &amp; UM'!$I$11:$M$67,3,FALSE)))</f>
        <v/>
      </c>
      <c r="Q31" s="92" t="str">
        <f>IF(F31="","",VLOOKUP(F31,'CONTAINER SIZE &amp; UM'!$I$11:$M$67,5,FALSE))</f>
        <v xml:space="preserve"> </v>
      </c>
      <c r="R31" s="88"/>
    </row>
    <row r="32" spans="1:18" ht="21" x14ac:dyDescent="0.25">
      <c r="A32" s="117">
        <v>20</v>
      </c>
      <c r="B32" s="90" t="str">
        <f>IF(D32="(Select from Dropdown List)","",VLOOKUP(D32,'PRODUCT LIST'!C$11:E$218,3,FALSE))</f>
        <v/>
      </c>
      <c r="C32" s="5"/>
      <c r="D32" s="93" t="s">
        <v>149</v>
      </c>
      <c r="E32" s="5"/>
      <c r="F32" s="94" t="s">
        <v>149</v>
      </c>
      <c r="G32" s="66"/>
      <c r="H32" s="95"/>
      <c r="I32" s="95"/>
      <c r="J32" s="95"/>
      <c r="K32" s="95"/>
      <c r="L32" s="95"/>
      <c r="M32" s="95"/>
      <c r="N32" s="95"/>
      <c r="O32" s="87"/>
      <c r="P32" s="91" t="str">
        <f>IF(H32="","",H32/(VLOOKUP(F32,'CONTAINER SIZE &amp; UM'!$I$11:$M$67,3,FALSE)))</f>
        <v/>
      </c>
      <c r="Q32" s="92" t="str">
        <f>IF(F32="","",VLOOKUP(F32,'CONTAINER SIZE &amp; UM'!$I$11:$M$67,5,FALSE))</f>
        <v xml:space="preserve"> </v>
      </c>
      <c r="R32" s="88"/>
    </row>
    <row r="33" spans="1:18" ht="21" x14ac:dyDescent="0.25">
      <c r="A33" s="117">
        <v>21</v>
      </c>
      <c r="B33" s="90" t="str">
        <f>IF(D33="(Select from Dropdown List)","",VLOOKUP(D33,'PRODUCT LIST'!C$11:E$218,3,FALSE))</f>
        <v/>
      </c>
      <c r="C33" s="5"/>
      <c r="D33" s="93" t="s">
        <v>149</v>
      </c>
      <c r="E33" s="5"/>
      <c r="F33" s="94" t="s">
        <v>149</v>
      </c>
      <c r="G33" s="66"/>
      <c r="H33" s="95"/>
      <c r="I33" s="95"/>
      <c r="J33" s="95"/>
      <c r="K33" s="95"/>
      <c r="L33" s="95"/>
      <c r="M33" s="95"/>
      <c r="N33" s="95"/>
      <c r="O33" s="87"/>
      <c r="P33" s="91" t="str">
        <f>IF(H33="","",H33/(VLOOKUP(F33,'CONTAINER SIZE &amp; UM'!$I$11:$M$67,3,FALSE)))</f>
        <v/>
      </c>
      <c r="Q33" s="92" t="str">
        <f>IF(F33="","",VLOOKUP(F33,'CONTAINER SIZE &amp; UM'!$I$11:$M$67,5,FALSE))</f>
        <v xml:space="preserve"> </v>
      </c>
      <c r="R33" s="88"/>
    </row>
    <row r="34" spans="1:18" ht="21" x14ac:dyDescent="0.25">
      <c r="A34" s="117">
        <v>22</v>
      </c>
      <c r="B34" s="90" t="str">
        <f>IF(D34="(Select from Dropdown List)","",VLOOKUP(D34,'PRODUCT LIST'!C$11:E$218,3,FALSE))</f>
        <v/>
      </c>
      <c r="C34" s="5"/>
      <c r="D34" s="93" t="s">
        <v>149</v>
      </c>
      <c r="E34" s="5"/>
      <c r="F34" s="94" t="s">
        <v>149</v>
      </c>
      <c r="G34" s="66"/>
      <c r="H34" s="95"/>
      <c r="I34" s="95"/>
      <c r="J34" s="95"/>
      <c r="K34" s="95"/>
      <c r="L34" s="95"/>
      <c r="M34" s="95"/>
      <c r="N34" s="95"/>
      <c r="O34" s="87"/>
      <c r="P34" s="91" t="str">
        <f>IF(H34="","",H34/(VLOOKUP(F34,'CONTAINER SIZE &amp; UM'!$I$11:$M$67,3,FALSE)))</f>
        <v/>
      </c>
      <c r="Q34" s="92" t="str">
        <f>IF(F34="","",VLOOKUP(F34,'CONTAINER SIZE &amp; UM'!$I$11:$M$67,5,FALSE))</f>
        <v xml:space="preserve"> </v>
      </c>
      <c r="R34" s="88"/>
    </row>
    <row r="35" spans="1:18" ht="21" x14ac:dyDescent="0.25">
      <c r="A35" s="117">
        <v>23</v>
      </c>
      <c r="B35" s="90" t="str">
        <f>IF(D35="(Select from Dropdown List)","",VLOOKUP(D35,'PRODUCT LIST'!C$11:E$218,3,FALSE))</f>
        <v/>
      </c>
      <c r="C35" s="5"/>
      <c r="D35" s="93" t="s">
        <v>149</v>
      </c>
      <c r="E35" s="5"/>
      <c r="F35" s="94" t="s">
        <v>149</v>
      </c>
      <c r="G35" s="66"/>
      <c r="H35" s="95"/>
      <c r="I35" s="95"/>
      <c r="J35" s="95"/>
      <c r="K35" s="95"/>
      <c r="L35" s="95"/>
      <c r="M35" s="95"/>
      <c r="N35" s="95"/>
      <c r="O35" s="87"/>
      <c r="P35" s="91" t="str">
        <f>IF(H35="","",H35/(VLOOKUP(F35,'CONTAINER SIZE &amp; UM'!$I$11:$M$67,3,FALSE)))</f>
        <v/>
      </c>
      <c r="Q35" s="92" t="str">
        <f>IF(F35="","",VLOOKUP(F35,'CONTAINER SIZE &amp; UM'!$I$11:$M$67,5,FALSE))</f>
        <v xml:space="preserve"> </v>
      </c>
      <c r="R35" s="88"/>
    </row>
    <row r="36" spans="1:18" ht="21" x14ac:dyDescent="0.25">
      <c r="A36" s="117">
        <v>24</v>
      </c>
      <c r="B36" s="90" t="str">
        <f>IF(D36="(Select from Dropdown List)","",VLOOKUP(D36,'PRODUCT LIST'!C$11:E$218,3,FALSE))</f>
        <v/>
      </c>
      <c r="C36" s="5"/>
      <c r="D36" s="93" t="s">
        <v>149</v>
      </c>
      <c r="E36" s="5"/>
      <c r="F36" s="94" t="s">
        <v>149</v>
      </c>
      <c r="G36" s="66"/>
      <c r="H36" s="95"/>
      <c r="I36" s="95"/>
      <c r="J36" s="95"/>
      <c r="K36" s="95"/>
      <c r="L36" s="95"/>
      <c r="M36" s="95"/>
      <c r="N36" s="95"/>
      <c r="O36" s="87"/>
      <c r="P36" s="91" t="str">
        <f>IF(H36="","",H36/(VLOOKUP(F36,'CONTAINER SIZE &amp; UM'!$I$11:$M$67,3,FALSE)))</f>
        <v/>
      </c>
      <c r="Q36" s="92" t="str">
        <f>IF(F36="","",VLOOKUP(F36,'CONTAINER SIZE &amp; UM'!$I$11:$M$67,5,FALSE))</f>
        <v xml:space="preserve"> </v>
      </c>
      <c r="R36" s="88"/>
    </row>
    <row r="37" spans="1:18" ht="21" x14ac:dyDescent="0.25">
      <c r="A37" s="117">
        <v>25</v>
      </c>
      <c r="B37" s="90" t="str">
        <f>IF(D37="(Select from Dropdown List)","",VLOOKUP(D37,'PRODUCT LIST'!C$11:E$218,3,FALSE))</f>
        <v/>
      </c>
      <c r="C37" s="5"/>
      <c r="D37" s="93" t="s">
        <v>149</v>
      </c>
      <c r="E37" s="5"/>
      <c r="F37" s="94" t="s">
        <v>149</v>
      </c>
      <c r="G37" s="66"/>
      <c r="H37" s="95"/>
      <c r="I37" s="95"/>
      <c r="J37" s="95"/>
      <c r="K37" s="95"/>
      <c r="L37" s="95"/>
      <c r="M37" s="95"/>
      <c r="N37" s="95"/>
      <c r="O37" s="87"/>
      <c r="P37" s="91" t="str">
        <f>IF(H37="","",H37/(VLOOKUP(F37,'CONTAINER SIZE &amp; UM'!$I$11:$M$67,3,FALSE)))</f>
        <v/>
      </c>
      <c r="Q37" s="92" t="str">
        <f>IF(F37="","",VLOOKUP(F37,'CONTAINER SIZE &amp; UM'!$I$11:$M$67,5,FALSE))</f>
        <v xml:space="preserve"> </v>
      </c>
      <c r="R37" s="88"/>
    </row>
    <row r="38" spans="1:18" ht="21" x14ac:dyDescent="0.25">
      <c r="A38" s="117">
        <v>26</v>
      </c>
      <c r="B38" s="90" t="str">
        <f>IF(D38="(Select from Dropdown List)","",VLOOKUP(D38,'PRODUCT LIST'!C$11:E$218,3,FALSE))</f>
        <v/>
      </c>
      <c r="C38" s="5"/>
      <c r="D38" s="93" t="s">
        <v>149</v>
      </c>
      <c r="E38" s="5"/>
      <c r="F38" s="94" t="s">
        <v>149</v>
      </c>
      <c r="G38" s="66"/>
      <c r="H38" s="95"/>
      <c r="I38" s="95"/>
      <c r="J38" s="95"/>
      <c r="K38" s="95"/>
      <c r="L38" s="95"/>
      <c r="M38" s="95"/>
      <c r="N38" s="95"/>
      <c r="O38" s="87"/>
      <c r="P38" s="91" t="str">
        <f>IF(H38="","",H38/(VLOOKUP(F38,'CONTAINER SIZE &amp; UM'!$I$11:$M$67,3,FALSE)))</f>
        <v/>
      </c>
      <c r="Q38" s="92" t="str">
        <f>IF(F38="","",VLOOKUP(F38,'CONTAINER SIZE &amp; UM'!$I$11:$M$67,5,FALSE))</f>
        <v xml:space="preserve"> </v>
      </c>
      <c r="R38" s="88"/>
    </row>
    <row r="39" spans="1:18" ht="21" x14ac:dyDescent="0.25">
      <c r="A39" s="117">
        <v>27</v>
      </c>
      <c r="B39" s="90" t="str">
        <f>IF(D39="(Select from Dropdown List)","",VLOOKUP(D39,'PRODUCT LIST'!C$11:E$218,3,FALSE))</f>
        <v/>
      </c>
      <c r="C39" s="5"/>
      <c r="D39" s="93" t="s">
        <v>149</v>
      </c>
      <c r="E39" s="5"/>
      <c r="F39" s="94" t="s">
        <v>149</v>
      </c>
      <c r="G39" s="66"/>
      <c r="H39" s="95"/>
      <c r="I39" s="95"/>
      <c r="J39" s="95"/>
      <c r="K39" s="95"/>
      <c r="L39" s="95"/>
      <c r="M39" s="95"/>
      <c r="N39" s="95"/>
      <c r="O39" s="87"/>
      <c r="P39" s="91" t="str">
        <f>IF(H39="","",H39/(VLOOKUP(F39,'CONTAINER SIZE &amp; UM'!$I$11:$M$67,3,FALSE)))</f>
        <v/>
      </c>
      <c r="Q39" s="92" t="str">
        <f>IF(F39="","",VLOOKUP(F39,'CONTAINER SIZE &amp; UM'!$I$11:$M$67,5,FALSE))</f>
        <v xml:space="preserve"> </v>
      </c>
      <c r="R39" s="88"/>
    </row>
    <row r="40" spans="1:18" ht="21" x14ac:dyDescent="0.25">
      <c r="A40" s="117">
        <v>28</v>
      </c>
      <c r="B40" s="90" t="str">
        <f>IF(D40="(Select from Dropdown List)","",VLOOKUP(D40,'PRODUCT LIST'!C$11:E$218,3,FALSE))</f>
        <v/>
      </c>
      <c r="C40" s="5"/>
      <c r="D40" s="93" t="s">
        <v>149</v>
      </c>
      <c r="E40" s="5"/>
      <c r="F40" s="94" t="s">
        <v>149</v>
      </c>
      <c r="G40" s="66"/>
      <c r="H40" s="95"/>
      <c r="I40" s="95"/>
      <c r="J40" s="95"/>
      <c r="K40" s="95"/>
      <c r="L40" s="95"/>
      <c r="M40" s="95"/>
      <c r="N40" s="95"/>
      <c r="O40" s="87"/>
      <c r="P40" s="91" t="str">
        <f>IF(H40="","",H40/(VLOOKUP(F40,'CONTAINER SIZE &amp; UM'!$I$11:$M$67,3,FALSE)))</f>
        <v/>
      </c>
      <c r="Q40" s="92" t="str">
        <f>IF(F40="","",VLOOKUP(F40,'CONTAINER SIZE &amp; UM'!$I$11:$M$67,5,FALSE))</f>
        <v xml:space="preserve"> </v>
      </c>
      <c r="R40" s="88"/>
    </row>
    <row r="41" spans="1:18" ht="21" x14ac:dyDescent="0.25">
      <c r="A41" s="117">
        <v>29</v>
      </c>
      <c r="B41" s="90" t="str">
        <f>IF(D41="(Select from Dropdown List)","",VLOOKUP(D41,'PRODUCT LIST'!C$11:E$218,3,FALSE))</f>
        <v/>
      </c>
      <c r="C41" s="5"/>
      <c r="D41" s="93" t="s">
        <v>149</v>
      </c>
      <c r="E41" s="5"/>
      <c r="F41" s="94" t="s">
        <v>149</v>
      </c>
      <c r="G41" s="66"/>
      <c r="H41" s="95"/>
      <c r="I41" s="95"/>
      <c r="J41" s="95"/>
      <c r="K41" s="95"/>
      <c r="L41" s="95"/>
      <c r="M41" s="95"/>
      <c r="N41" s="95"/>
      <c r="O41" s="87"/>
      <c r="P41" s="91" t="str">
        <f>IF(H41="","",H41/(VLOOKUP(F41,'CONTAINER SIZE &amp; UM'!$I$11:$M$67,3,FALSE)))</f>
        <v/>
      </c>
      <c r="Q41" s="92" t="str">
        <f>IF(F41="","",VLOOKUP(F41,'CONTAINER SIZE &amp; UM'!$I$11:$M$67,5,FALSE))</f>
        <v xml:space="preserve"> </v>
      </c>
      <c r="R41" s="88"/>
    </row>
    <row r="42" spans="1:18" ht="21" x14ac:dyDescent="0.25">
      <c r="A42" s="117">
        <v>30</v>
      </c>
      <c r="B42" s="90" t="str">
        <f>IF(D42="(Select from Dropdown List)","",VLOOKUP(D42,'PRODUCT LIST'!C$11:E$218,3,FALSE))</f>
        <v/>
      </c>
      <c r="C42" s="5"/>
      <c r="D42" s="93" t="s">
        <v>149</v>
      </c>
      <c r="E42" s="5"/>
      <c r="F42" s="94" t="s">
        <v>149</v>
      </c>
      <c r="G42" s="66"/>
      <c r="H42" s="95"/>
      <c r="I42" s="95"/>
      <c r="J42" s="95"/>
      <c r="K42" s="95"/>
      <c r="L42" s="95"/>
      <c r="M42" s="95"/>
      <c r="N42" s="95"/>
      <c r="O42" s="87"/>
      <c r="P42" s="91" t="str">
        <f>IF(H42="","",H42/(VLOOKUP(F42,'CONTAINER SIZE &amp; UM'!$I$11:$M$67,3,FALSE)))</f>
        <v/>
      </c>
      <c r="Q42" s="92" t="str">
        <f>IF(F42="","",VLOOKUP(F42,'CONTAINER SIZE &amp; UM'!$I$11:$M$67,5,FALSE))</f>
        <v xml:space="preserve"> </v>
      </c>
      <c r="R42" s="88"/>
    </row>
    <row r="43" spans="1:18" ht="21" x14ac:dyDescent="0.25">
      <c r="A43" s="117">
        <v>31</v>
      </c>
      <c r="B43" s="90" t="str">
        <f>IF(D43="(Select from Dropdown List)","",VLOOKUP(D43,'PRODUCT LIST'!C$11:E$218,3,FALSE))</f>
        <v/>
      </c>
      <c r="C43" s="5"/>
      <c r="D43" s="93" t="s">
        <v>149</v>
      </c>
      <c r="E43" s="5"/>
      <c r="F43" s="94" t="s">
        <v>149</v>
      </c>
      <c r="G43" s="66"/>
      <c r="H43" s="95"/>
      <c r="I43" s="95"/>
      <c r="J43" s="95"/>
      <c r="K43" s="95"/>
      <c r="L43" s="95"/>
      <c r="M43" s="95"/>
      <c r="N43" s="95"/>
      <c r="O43" s="87"/>
      <c r="P43" s="91" t="str">
        <f>IF(H43="","",H43/(VLOOKUP(F43,'CONTAINER SIZE &amp; UM'!$I$11:$M$67,3,FALSE)))</f>
        <v/>
      </c>
      <c r="Q43" s="92" t="str">
        <f>IF(F43="","",VLOOKUP(F43,'CONTAINER SIZE &amp; UM'!$I$11:$M$67,5,FALSE))</f>
        <v xml:space="preserve"> </v>
      </c>
      <c r="R43" s="88"/>
    </row>
    <row r="44" spans="1:18" ht="21" x14ac:dyDescent="0.25">
      <c r="A44" s="117">
        <v>32</v>
      </c>
      <c r="B44" s="90" t="str">
        <f>IF(D44="(Select from Dropdown List)","",VLOOKUP(D44,'PRODUCT LIST'!C$11:E$218,3,FALSE))</f>
        <v/>
      </c>
      <c r="C44" s="5"/>
      <c r="D44" s="93" t="s">
        <v>149</v>
      </c>
      <c r="E44" s="5"/>
      <c r="F44" s="94" t="s">
        <v>149</v>
      </c>
      <c r="G44" s="66"/>
      <c r="H44" s="95"/>
      <c r="I44" s="95"/>
      <c r="J44" s="95"/>
      <c r="K44" s="95"/>
      <c r="L44" s="95"/>
      <c r="M44" s="95"/>
      <c r="N44" s="95"/>
      <c r="O44" s="87"/>
      <c r="P44" s="91" t="str">
        <f>IF(H44="","",H44/(VLOOKUP(F44,'CONTAINER SIZE &amp; UM'!$I$11:$M$67,3,FALSE)))</f>
        <v/>
      </c>
      <c r="Q44" s="92" t="str">
        <f>IF(F44="","",VLOOKUP(F44,'CONTAINER SIZE &amp; UM'!$I$11:$M$67,5,FALSE))</f>
        <v xml:space="preserve"> </v>
      </c>
      <c r="R44" s="88"/>
    </row>
    <row r="45" spans="1:18" ht="21" x14ac:dyDescent="0.25">
      <c r="A45" s="117">
        <v>33</v>
      </c>
      <c r="B45" s="90" t="str">
        <f>IF(D45="(Select from Dropdown List)","",VLOOKUP(D45,'PRODUCT LIST'!C$11:E$218,3,FALSE))</f>
        <v/>
      </c>
      <c r="C45" s="5"/>
      <c r="D45" s="93" t="s">
        <v>149</v>
      </c>
      <c r="E45" s="5"/>
      <c r="F45" s="94" t="s">
        <v>149</v>
      </c>
      <c r="G45" s="66"/>
      <c r="H45" s="95"/>
      <c r="I45" s="95"/>
      <c r="J45" s="95"/>
      <c r="K45" s="95"/>
      <c r="L45" s="95"/>
      <c r="M45" s="95"/>
      <c r="N45" s="95"/>
      <c r="O45" s="87"/>
      <c r="P45" s="91" t="str">
        <f>IF(H45="","",H45/(VLOOKUP(F45,'CONTAINER SIZE &amp; UM'!$I$11:$M$67,3,FALSE)))</f>
        <v/>
      </c>
      <c r="Q45" s="92" t="str">
        <f>IF(F45="","",VLOOKUP(F45,'CONTAINER SIZE &amp; UM'!$I$11:$M$67,5,FALSE))</f>
        <v xml:space="preserve"> </v>
      </c>
      <c r="R45" s="88"/>
    </row>
    <row r="46" spans="1:18" ht="21" x14ac:dyDescent="0.25">
      <c r="A46" s="117">
        <v>34</v>
      </c>
      <c r="B46" s="90" t="str">
        <f>IF(D46="(Select from Dropdown List)","",VLOOKUP(D46,'PRODUCT LIST'!C$11:E$218,3,FALSE))</f>
        <v/>
      </c>
      <c r="C46" s="5"/>
      <c r="D46" s="93" t="s">
        <v>149</v>
      </c>
      <c r="E46" s="5"/>
      <c r="F46" s="94" t="s">
        <v>149</v>
      </c>
      <c r="G46" s="66"/>
      <c r="H46" s="95"/>
      <c r="I46" s="95"/>
      <c r="J46" s="95"/>
      <c r="K46" s="95"/>
      <c r="L46" s="95"/>
      <c r="M46" s="95"/>
      <c r="N46" s="95"/>
      <c r="O46" s="87"/>
      <c r="P46" s="91" t="str">
        <f>IF(H46="","",H46/(VLOOKUP(F46,'CONTAINER SIZE &amp; UM'!$I$11:$M$67,3,FALSE)))</f>
        <v/>
      </c>
      <c r="Q46" s="92" t="str">
        <f>IF(F46="","",VLOOKUP(F46,'CONTAINER SIZE &amp; UM'!$I$11:$M$67,5,FALSE))</f>
        <v xml:space="preserve"> </v>
      </c>
      <c r="R46" s="88"/>
    </row>
    <row r="47" spans="1:18" ht="21" x14ac:dyDescent="0.25">
      <c r="A47" s="117">
        <v>35</v>
      </c>
      <c r="B47" s="90" t="str">
        <f>IF(D47="(Select from Dropdown List)","",VLOOKUP(D47,'PRODUCT LIST'!C$11:E$218,3,FALSE))</f>
        <v/>
      </c>
      <c r="C47" s="5"/>
      <c r="D47" s="93" t="s">
        <v>149</v>
      </c>
      <c r="E47" s="5"/>
      <c r="F47" s="94" t="s">
        <v>149</v>
      </c>
      <c r="G47" s="66"/>
      <c r="H47" s="95"/>
      <c r="I47" s="95"/>
      <c r="J47" s="95"/>
      <c r="K47" s="95"/>
      <c r="L47" s="95"/>
      <c r="M47" s="95"/>
      <c r="N47" s="95"/>
      <c r="O47" s="87"/>
      <c r="P47" s="91" t="str">
        <f>IF(H47="","",H47/(VLOOKUP(F47,'CONTAINER SIZE &amp; UM'!$I$11:$M$67,3,FALSE)))</f>
        <v/>
      </c>
      <c r="Q47" s="92" t="str">
        <f>IF(F47="","",VLOOKUP(F47,'CONTAINER SIZE &amp; UM'!$I$11:$M$67,5,FALSE))</f>
        <v xml:space="preserve"> </v>
      </c>
      <c r="R47" s="88"/>
    </row>
    <row r="48" spans="1:18" ht="21" x14ac:dyDescent="0.25">
      <c r="A48" s="117">
        <v>36</v>
      </c>
      <c r="B48" s="90" t="str">
        <f>IF(D48="(Select from Dropdown List)","",VLOOKUP(D48,'PRODUCT LIST'!C$11:E$218,3,FALSE))</f>
        <v/>
      </c>
      <c r="C48" s="5"/>
      <c r="D48" s="93" t="s">
        <v>149</v>
      </c>
      <c r="E48" s="5"/>
      <c r="F48" s="94" t="s">
        <v>149</v>
      </c>
      <c r="G48" s="66"/>
      <c r="H48" s="95"/>
      <c r="I48" s="95"/>
      <c r="J48" s="95"/>
      <c r="K48" s="95"/>
      <c r="L48" s="95"/>
      <c r="M48" s="95"/>
      <c r="N48" s="95"/>
      <c r="O48" s="87"/>
      <c r="P48" s="91" t="str">
        <f>IF(H48="","",H48/(VLOOKUP(F48,'CONTAINER SIZE &amp; UM'!$I$11:$M$67,3,FALSE)))</f>
        <v/>
      </c>
      <c r="Q48" s="92" t="str">
        <f>IF(F48="","",VLOOKUP(F48,'CONTAINER SIZE &amp; UM'!$I$11:$M$67,5,FALSE))</f>
        <v xml:space="preserve"> </v>
      </c>
      <c r="R48" s="88"/>
    </row>
    <row r="49" spans="1:18" ht="21" x14ac:dyDescent="0.25">
      <c r="A49" s="117">
        <v>37</v>
      </c>
      <c r="B49" s="90" t="str">
        <f>IF(D49="(Select from Dropdown List)","",VLOOKUP(D49,'PRODUCT LIST'!C$11:E$218,3,FALSE))</f>
        <v/>
      </c>
      <c r="C49" s="5"/>
      <c r="D49" s="93" t="s">
        <v>149</v>
      </c>
      <c r="E49" s="5"/>
      <c r="F49" s="94" t="s">
        <v>149</v>
      </c>
      <c r="G49" s="66"/>
      <c r="H49" s="95"/>
      <c r="I49" s="95"/>
      <c r="J49" s="95"/>
      <c r="K49" s="95"/>
      <c r="L49" s="95"/>
      <c r="M49" s="95"/>
      <c r="N49" s="95"/>
      <c r="O49" s="87"/>
      <c r="P49" s="91" t="str">
        <f>IF(H49="","",H49/(VLOOKUP(F49,'CONTAINER SIZE &amp; UM'!$I$11:$M$67,3,FALSE)))</f>
        <v/>
      </c>
      <c r="Q49" s="92" t="str">
        <f>IF(F49="","",VLOOKUP(F49,'CONTAINER SIZE &amp; UM'!$I$11:$M$67,5,FALSE))</f>
        <v xml:space="preserve"> </v>
      </c>
      <c r="R49" s="88"/>
    </row>
    <row r="50" spans="1:18" ht="21" x14ac:dyDescent="0.25">
      <c r="A50" s="117">
        <v>38</v>
      </c>
      <c r="B50" s="90" t="str">
        <f>IF(D50="(Select from Dropdown List)","",VLOOKUP(D50,'PRODUCT LIST'!C$11:E$218,3,FALSE))</f>
        <v/>
      </c>
      <c r="C50" s="5"/>
      <c r="D50" s="93" t="s">
        <v>149</v>
      </c>
      <c r="E50" s="5"/>
      <c r="F50" s="94" t="s">
        <v>149</v>
      </c>
      <c r="G50" s="66"/>
      <c r="H50" s="95"/>
      <c r="I50" s="95"/>
      <c r="J50" s="95"/>
      <c r="K50" s="95"/>
      <c r="L50" s="95"/>
      <c r="M50" s="95"/>
      <c r="N50" s="95"/>
      <c r="O50" s="87"/>
      <c r="P50" s="91" t="str">
        <f>IF(H50="","",H50/(VLOOKUP(F50,'CONTAINER SIZE &amp; UM'!$I$11:$M$67,3,FALSE)))</f>
        <v/>
      </c>
      <c r="Q50" s="92" t="str">
        <f>IF(F50="","",VLOOKUP(F50,'CONTAINER SIZE &amp; UM'!$I$11:$M$67,5,FALSE))</f>
        <v xml:space="preserve"> </v>
      </c>
      <c r="R50" s="88"/>
    </row>
    <row r="51" spans="1:18" ht="21" x14ac:dyDescent="0.25">
      <c r="A51" s="117">
        <v>39</v>
      </c>
      <c r="B51" s="90" t="str">
        <f>IF(D51="(Select from Dropdown List)","",VLOOKUP(D51,'PRODUCT LIST'!C$11:E$218,3,FALSE))</f>
        <v/>
      </c>
      <c r="C51" s="5"/>
      <c r="D51" s="93" t="s">
        <v>149</v>
      </c>
      <c r="E51" s="5"/>
      <c r="F51" s="94" t="s">
        <v>149</v>
      </c>
      <c r="G51" s="66"/>
      <c r="H51" s="95"/>
      <c r="I51" s="95"/>
      <c r="J51" s="95"/>
      <c r="K51" s="95"/>
      <c r="L51" s="95"/>
      <c r="M51" s="95"/>
      <c r="N51" s="95"/>
      <c r="O51" s="87"/>
      <c r="P51" s="91" t="str">
        <f>IF(H51="","",H51/(VLOOKUP(F51,'CONTAINER SIZE &amp; UM'!$I$11:$M$67,3,FALSE)))</f>
        <v/>
      </c>
      <c r="Q51" s="92" t="str">
        <f>IF(F51="","",VLOOKUP(F51,'CONTAINER SIZE &amp; UM'!$I$11:$M$67,5,FALSE))</f>
        <v xml:space="preserve"> </v>
      </c>
      <c r="R51" s="88"/>
    </row>
    <row r="52" spans="1:18" ht="21" x14ac:dyDescent="0.25">
      <c r="A52" s="117">
        <v>40</v>
      </c>
      <c r="B52" s="90" t="str">
        <f>IF(D52="(Select from Dropdown List)","",VLOOKUP(D52,'PRODUCT LIST'!C$11:E$218,3,FALSE))</f>
        <v/>
      </c>
      <c r="C52" s="5"/>
      <c r="D52" s="93" t="s">
        <v>149</v>
      </c>
      <c r="E52" s="5"/>
      <c r="F52" s="94" t="s">
        <v>149</v>
      </c>
      <c r="G52" s="66"/>
      <c r="H52" s="95"/>
      <c r="I52" s="95"/>
      <c r="J52" s="95"/>
      <c r="K52" s="95"/>
      <c r="L52" s="95"/>
      <c r="M52" s="95"/>
      <c r="N52" s="95"/>
      <c r="O52" s="87"/>
      <c r="P52" s="91" t="str">
        <f>IF(H52="","",H52/(VLOOKUP(F52,'CONTAINER SIZE &amp; UM'!$I$11:$M$67,3,FALSE)))</f>
        <v/>
      </c>
      <c r="Q52" s="92" t="str">
        <f>IF(F52="","",VLOOKUP(F52,'CONTAINER SIZE &amp; UM'!$I$11:$M$67,5,FALSE))</f>
        <v xml:space="preserve"> </v>
      </c>
      <c r="R52" s="88"/>
    </row>
    <row r="53" spans="1:18" ht="21" x14ac:dyDescent="0.25">
      <c r="A53" s="117">
        <v>41</v>
      </c>
      <c r="B53" s="90" t="str">
        <f>IF(D53="(Select from Dropdown List)","",VLOOKUP(D53,'PRODUCT LIST'!C$11:E$218,3,FALSE))</f>
        <v/>
      </c>
      <c r="C53" s="5"/>
      <c r="D53" s="93" t="s">
        <v>149</v>
      </c>
      <c r="E53" s="5"/>
      <c r="F53" s="94" t="s">
        <v>149</v>
      </c>
      <c r="G53" s="66"/>
      <c r="H53" s="95"/>
      <c r="I53" s="95"/>
      <c r="J53" s="95"/>
      <c r="K53" s="95"/>
      <c r="L53" s="95"/>
      <c r="M53" s="95"/>
      <c r="N53" s="95"/>
      <c r="O53" s="87"/>
      <c r="P53" s="91" t="str">
        <f>IF(H53="","",H53/(VLOOKUP(F53,'CONTAINER SIZE &amp; UM'!$I$11:$M$67,3,FALSE)))</f>
        <v/>
      </c>
      <c r="Q53" s="92" t="str">
        <f>IF(F53="","",VLOOKUP(F53,'CONTAINER SIZE &amp; UM'!$I$11:$M$67,5,FALSE))</f>
        <v xml:space="preserve"> </v>
      </c>
      <c r="R53" s="88"/>
    </row>
    <row r="54" spans="1:18" ht="21" x14ac:dyDescent="0.25">
      <c r="A54" s="117">
        <v>42</v>
      </c>
      <c r="B54" s="90" t="str">
        <f>IF(D54="(Select from Dropdown List)","",VLOOKUP(D54,'PRODUCT LIST'!C$11:E$218,3,FALSE))</f>
        <v/>
      </c>
      <c r="C54" s="5"/>
      <c r="D54" s="93" t="s">
        <v>149</v>
      </c>
      <c r="E54" s="5"/>
      <c r="F54" s="94" t="s">
        <v>149</v>
      </c>
      <c r="G54" s="66"/>
      <c r="H54" s="95"/>
      <c r="I54" s="95"/>
      <c r="J54" s="95"/>
      <c r="K54" s="95"/>
      <c r="L54" s="95"/>
      <c r="M54" s="95"/>
      <c r="N54" s="95"/>
      <c r="O54" s="87"/>
      <c r="P54" s="91" t="str">
        <f>IF(H54="","",H54/(VLOOKUP(F54,'CONTAINER SIZE &amp; UM'!$I$11:$M$67,3,FALSE)))</f>
        <v/>
      </c>
      <c r="Q54" s="92" t="str">
        <f>IF(F54="","",VLOOKUP(F54,'CONTAINER SIZE &amp; UM'!$I$11:$M$67,5,FALSE))</f>
        <v xml:space="preserve"> </v>
      </c>
      <c r="R54" s="88"/>
    </row>
    <row r="55" spans="1:18" ht="21" x14ac:dyDescent="0.25">
      <c r="A55" s="117">
        <v>43</v>
      </c>
      <c r="B55" s="90" t="str">
        <f>IF(D55="(Select from Dropdown List)","",VLOOKUP(D55,'PRODUCT LIST'!C$11:E$218,3,FALSE))</f>
        <v/>
      </c>
      <c r="C55" s="5"/>
      <c r="D55" s="93" t="s">
        <v>149</v>
      </c>
      <c r="E55" s="5"/>
      <c r="F55" s="94" t="s">
        <v>149</v>
      </c>
      <c r="G55" s="66"/>
      <c r="H55" s="95"/>
      <c r="I55" s="95"/>
      <c r="J55" s="95"/>
      <c r="K55" s="95"/>
      <c r="L55" s="95"/>
      <c r="M55" s="95"/>
      <c r="N55" s="95"/>
      <c r="O55" s="87"/>
      <c r="P55" s="91" t="str">
        <f>IF(H55="","",H55/(VLOOKUP(F55,'CONTAINER SIZE &amp; UM'!$I$11:$M$67,3,FALSE)))</f>
        <v/>
      </c>
      <c r="Q55" s="92" t="str">
        <f>IF(F55="","",VLOOKUP(F55,'CONTAINER SIZE &amp; UM'!$I$11:$M$67,5,FALSE))</f>
        <v xml:space="preserve"> </v>
      </c>
      <c r="R55" s="88"/>
    </row>
    <row r="56" spans="1:18" ht="21" x14ac:dyDescent="0.25">
      <c r="A56" s="117">
        <v>44</v>
      </c>
      <c r="B56" s="90" t="str">
        <f>IF(D56="(Select from Dropdown List)","",VLOOKUP(D56,'PRODUCT LIST'!C$11:E$218,3,FALSE))</f>
        <v/>
      </c>
      <c r="C56" s="5"/>
      <c r="D56" s="93" t="s">
        <v>149</v>
      </c>
      <c r="E56" s="5"/>
      <c r="F56" s="94" t="s">
        <v>149</v>
      </c>
      <c r="G56" s="66"/>
      <c r="H56" s="95"/>
      <c r="I56" s="95"/>
      <c r="J56" s="95"/>
      <c r="K56" s="95"/>
      <c r="L56" s="95"/>
      <c r="M56" s="95"/>
      <c r="N56" s="95"/>
      <c r="O56" s="87"/>
      <c r="P56" s="91" t="str">
        <f>IF(H56="","",H56/(VLOOKUP(F56,'CONTAINER SIZE &amp; UM'!$I$11:$M$67,3,FALSE)))</f>
        <v/>
      </c>
      <c r="Q56" s="92" t="str">
        <f>IF(F56="","",VLOOKUP(F56,'CONTAINER SIZE &amp; UM'!$I$11:$M$67,5,FALSE))</f>
        <v xml:space="preserve"> </v>
      </c>
      <c r="R56" s="88"/>
    </row>
    <row r="57" spans="1:18" ht="21" x14ac:dyDescent="0.25">
      <c r="A57" s="117">
        <v>45</v>
      </c>
      <c r="B57" s="90" t="str">
        <f>IF(D57="(Select from Dropdown List)","",VLOOKUP(D57,'PRODUCT LIST'!C$11:E$218,3,FALSE))</f>
        <v/>
      </c>
      <c r="C57" s="5"/>
      <c r="D57" s="93" t="s">
        <v>149</v>
      </c>
      <c r="E57" s="5"/>
      <c r="F57" s="94" t="s">
        <v>149</v>
      </c>
      <c r="G57" s="66"/>
      <c r="H57" s="95"/>
      <c r="I57" s="95"/>
      <c r="J57" s="95"/>
      <c r="K57" s="95"/>
      <c r="L57" s="95"/>
      <c r="M57" s="95"/>
      <c r="N57" s="95"/>
      <c r="O57" s="87"/>
      <c r="P57" s="91" t="str">
        <f>IF(H57="","",H57/(VLOOKUP(F57,'CONTAINER SIZE &amp; UM'!$I$11:$M$67,3,FALSE)))</f>
        <v/>
      </c>
      <c r="Q57" s="92" t="str">
        <f>IF(F57="","",VLOOKUP(F57,'CONTAINER SIZE &amp; UM'!$I$11:$M$67,5,FALSE))</f>
        <v xml:space="preserve"> </v>
      </c>
      <c r="R57" s="88"/>
    </row>
    <row r="58" spans="1:18" ht="21" x14ac:dyDescent="0.25">
      <c r="A58" s="117">
        <v>46</v>
      </c>
      <c r="B58" s="90" t="str">
        <f>IF(D58="(Select from Dropdown List)","",VLOOKUP(D58,'PRODUCT LIST'!C$11:E$218,3,FALSE))</f>
        <v/>
      </c>
      <c r="C58" s="5"/>
      <c r="D58" s="93" t="s">
        <v>149</v>
      </c>
      <c r="E58" s="5"/>
      <c r="F58" s="94" t="s">
        <v>149</v>
      </c>
      <c r="G58" s="66"/>
      <c r="H58" s="95"/>
      <c r="I58" s="95"/>
      <c r="J58" s="95"/>
      <c r="K58" s="95"/>
      <c r="L58" s="95"/>
      <c r="M58" s="95"/>
      <c r="N58" s="95"/>
      <c r="O58" s="87"/>
      <c r="P58" s="91" t="str">
        <f>IF(H58="","",H58/(VLOOKUP(F58,'CONTAINER SIZE &amp; UM'!$I$11:$M$67,3,FALSE)))</f>
        <v/>
      </c>
      <c r="Q58" s="92" t="str">
        <f>IF(F58="","",VLOOKUP(F58,'CONTAINER SIZE &amp; UM'!$I$11:$M$67,5,FALSE))</f>
        <v xml:space="preserve"> </v>
      </c>
      <c r="R58" s="88"/>
    </row>
    <row r="59" spans="1:18" ht="21" x14ac:dyDescent="0.25">
      <c r="A59" s="117">
        <v>47</v>
      </c>
      <c r="B59" s="90" t="str">
        <f>IF(D59="(Select from Dropdown List)","",VLOOKUP(D59,'PRODUCT LIST'!C$11:E$218,3,FALSE))</f>
        <v/>
      </c>
      <c r="C59" s="5"/>
      <c r="D59" s="93" t="s">
        <v>149</v>
      </c>
      <c r="E59" s="5"/>
      <c r="F59" s="94" t="s">
        <v>149</v>
      </c>
      <c r="G59" s="66"/>
      <c r="H59" s="95"/>
      <c r="I59" s="95"/>
      <c r="J59" s="95"/>
      <c r="K59" s="95"/>
      <c r="L59" s="95"/>
      <c r="M59" s="95"/>
      <c r="N59" s="95"/>
      <c r="O59" s="87"/>
      <c r="P59" s="91" t="str">
        <f>IF(H59="","",H59/(VLOOKUP(F59,'CONTAINER SIZE &amp; UM'!$I$11:$M$67,3,FALSE)))</f>
        <v/>
      </c>
      <c r="Q59" s="92" t="str">
        <f>IF(F59="","",VLOOKUP(F59,'CONTAINER SIZE &amp; UM'!$I$11:$M$67,5,FALSE))</f>
        <v xml:space="preserve"> </v>
      </c>
      <c r="R59" s="88"/>
    </row>
    <row r="60" spans="1:18" ht="21" x14ac:dyDescent="0.25">
      <c r="A60" s="117">
        <v>48</v>
      </c>
      <c r="B60" s="90" t="str">
        <f>IF(D60="(Select from Dropdown List)","",VLOOKUP(D60,'PRODUCT LIST'!C$11:E$218,3,FALSE))</f>
        <v/>
      </c>
      <c r="C60" s="5"/>
      <c r="D60" s="93" t="s">
        <v>149</v>
      </c>
      <c r="E60" s="5"/>
      <c r="F60" s="94" t="s">
        <v>149</v>
      </c>
      <c r="G60" s="66"/>
      <c r="H60" s="95"/>
      <c r="I60" s="95"/>
      <c r="J60" s="95"/>
      <c r="K60" s="95"/>
      <c r="L60" s="95"/>
      <c r="M60" s="95"/>
      <c r="N60" s="95"/>
      <c r="O60" s="87"/>
      <c r="P60" s="91" t="str">
        <f>IF(H60="","",H60/(VLOOKUP(F60,'CONTAINER SIZE &amp; UM'!$I$11:$M$67,3,FALSE)))</f>
        <v/>
      </c>
      <c r="Q60" s="92" t="str">
        <f>IF(F60="","",VLOOKUP(F60,'CONTAINER SIZE &amp; UM'!$I$11:$M$67,5,FALSE))</f>
        <v xml:space="preserve"> </v>
      </c>
      <c r="R60" s="88"/>
    </row>
    <row r="61" spans="1:18" ht="21" x14ac:dyDescent="0.25">
      <c r="A61" s="117">
        <v>49</v>
      </c>
      <c r="B61" s="90" t="str">
        <f>IF(D61="(Select from Dropdown List)","",VLOOKUP(D61,'PRODUCT LIST'!C$11:E$218,3,FALSE))</f>
        <v/>
      </c>
      <c r="C61" s="5"/>
      <c r="D61" s="93" t="s">
        <v>149</v>
      </c>
      <c r="E61" s="5"/>
      <c r="F61" s="94" t="s">
        <v>149</v>
      </c>
      <c r="G61" s="66"/>
      <c r="H61" s="95"/>
      <c r="I61" s="95"/>
      <c r="J61" s="95"/>
      <c r="K61" s="95"/>
      <c r="L61" s="95"/>
      <c r="M61" s="95"/>
      <c r="N61" s="95"/>
      <c r="O61" s="87"/>
      <c r="P61" s="91" t="str">
        <f>IF(H61="","",H61/(VLOOKUP(F61,'CONTAINER SIZE &amp; UM'!$I$11:$M$67,3,FALSE)))</f>
        <v/>
      </c>
      <c r="Q61" s="92" t="str">
        <f>IF(F61="","",VLOOKUP(F61,'CONTAINER SIZE &amp; UM'!$I$11:$M$67,5,FALSE))</f>
        <v xml:space="preserve"> </v>
      </c>
      <c r="R61" s="88"/>
    </row>
    <row r="62" spans="1:18" ht="21" x14ac:dyDescent="0.25">
      <c r="A62" s="117">
        <v>50</v>
      </c>
      <c r="B62" s="90" t="str">
        <f>IF(D62="(Select from Dropdown List)","",VLOOKUP(D62,'PRODUCT LIST'!C$11:E$218,3,FALSE))</f>
        <v/>
      </c>
      <c r="C62" s="5"/>
      <c r="D62" s="93" t="s">
        <v>149</v>
      </c>
      <c r="E62" s="5"/>
      <c r="F62" s="94" t="s">
        <v>149</v>
      </c>
      <c r="G62" s="66"/>
      <c r="H62" s="95"/>
      <c r="I62" s="95"/>
      <c r="J62" s="95"/>
      <c r="K62" s="95"/>
      <c r="L62" s="95"/>
      <c r="M62" s="95"/>
      <c r="N62" s="95"/>
      <c r="O62" s="87"/>
      <c r="P62" s="91" t="str">
        <f>IF(H62="","",H62/(VLOOKUP(F62,'CONTAINER SIZE &amp; UM'!$I$11:$M$67,3,FALSE)))</f>
        <v/>
      </c>
      <c r="Q62" s="92" t="str">
        <f>IF(F62="","",VLOOKUP(F62,'CONTAINER SIZE &amp; UM'!$I$11:$M$67,5,FALSE))</f>
        <v xml:space="preserve"> </v>
      </c>
      <c r="R62" s="88"/>
    </row>
    <row r="63" spans="1:18" ht="21" x14ac:dyDescent="0.25">
      <c r="A63" s="117">
        <v>51</v>
      </c>
      <c r="B63" s="90" t="str">
        <f>IF(D63="(Select from Dropdown List)","",VLOOKUP(D63,'PRODUCT LIST'!C$11:E$218,3,FALSE))</f>
        <v/>
      </c>
      <c r="C63" s="5"/>
      <c r="D63" s="93" t="s">
        <v>149</v>
      </c>
      <c r="E63" s="5"/>
      <c r="F63" s="94" t="s">
        <v>149</v>
      </c>
      <c r="G63" s="66"/>
      <c r="H63" s="95"/>
      <c r="I63" s="95"/>
      <c r="J63" s="95"/>
      <c r="K63" s="95"/>
      <c r="L63" s="95"/>
      <c r="M63" s="95"/>
      <c r="N63" s="95"/>
      <c r="O63" s="87"/>
      <c r="P63" s="91" t="str">
        <f>IF(H63="","",H63/(VLOOKUP(F63,'CONTAINER SIZE &amp; UM'!$I$11:$M$67,3,FALSE)))</f>
        <v/>
      </c>
      <c r="Q63" s="92" t="str">
        <f>IF(F63="","",VLOOKUP(F63,'CONTAINER SIZE &amp; UM'!$I$11:$M$67,5,FALSE))</f>
        <v xml:space="preserve"> </v>
      </c>
      <c r="R63" s="88"/>
    </row>
    <row r="64" spans="1:18" ht="21" x14ac:dyDescent="0.25">
      <c r="A64" s="117">
        <v>52</v>
      </c>
      <c r="B64" s="90" t="str">
        <f>IF(D64="(Select from Dropdown List)","",VLOOKUP(D64,'PRODUCT LIST'!C$11:E$218,3,FALSE))</f>
        <v/>
      </c>
      <c r="C64" s="5"/>
      <c r="D64" s="93" t="s">
        <v>149</v>
      </c>
      <c r="E64" s="5"/>
      <c r="F64" s="94" t="s">
        <v>149</v>
      </c>
      <c r="G64" s="66"/>
      <c r="H64" s="95"/>
      <c r="I64" s="95"/>
      <c r="J64" s="95"/>
      <c r="K64" s="95"/>
      <c r="L64" s="95"/>
      <c r="M64" s="95"/>
      <c r="N64" s="95"/>
      <c r="O64" s="87"/>
      <c r="P64" s="91" t="str">
        <f>IF(H64="","",H64/(VLOOKUP(F64,'CONTAINER SIZE &amp; UM'!$I$11:$M$67,3,FALSE)))</f>
        <v/>
      </c>
      <c r="Q64" s="92" t="str">
        <f>IF(F64="","",VLOOKUP(F64,'CONTAINER SIZE &amp; UM'!$I$11:$M$67,5,FALSE))</f>
        <v xml:space="preserve"> </v>
      </c>
      <c r="R64" s="88"/>
    </row>
    <row r="65" spans="1:18" ht="21" x14ac:dyDescent="0.25">
      <c r="A65" s="117">
        <v>53</v>
      </c>
      <c r="B65" s="90" t="str">
        <f>IF(D65="(Select from Dropdown List)","",VLOOKUP(D65,'PRODUCT LIST'!C$11:E$218,3,FALSE))</f>
        <v/>
      </c>
      <c r="C65" s="5"/>
      <c r="D65" s="93" t="s">
        <v>149</v>
      </c>
      <c r="E65" s="5"/>
      <c r="F65" s="94" t="s">
        <v>149</v>
      </c>
      <c r="G65" s="66"/>
      <c r="H65" s="95"/>
      <c r="I65" s="95"/>
      <c r="J65" s="95"/>
      <c r="K65" s="95"/>
      <c r="L65" s="95"/>
      <c r="M65" s="95"/>
      <c r="N65" s="95"/>
      <c r="O65" s="87"/>
      <c r="P65" s="91" t="str">
        <f>IF(H65="","",H65/(VLOOKUP(F65,'CONTAINER SIZE &amp; UM'!$I$11:$M$67,3,FALSE)))</f>
        <v/>
      </c>
      <c r="Q65" s="92" t="str">
        <f>IF(F65="","",VLOOKUP(F65,'CONTAINER SIZE &amp; UM'!$I$11:$M$67,5,FALSE))</f>
        <v xml:space="preserve"> </v>
      </c>
      <c r="R65" s="88"/>
    </row>
    <row r="66" spans="1:18" ht="21" x14ac:dyDescent="0.25">
      <c r="A66" s="117">
        <v>54</v>
      </c>
      <c r="B66" s="90" t="str">
        <f>IF(D66="(Select from Dropdown List)","",VLOOKUP(D66,'PRODUCT LIST'!C$11:E$218,3,FALSE))</f>
        <v/>
      </c>
      <c r="C66" s="5"/>
      <c r="D66" s="93" t="s">
        <v>149</v>
      </c>
      <c r="E66" s="5"/>
      <c r="F66" s="94" t="s">
        <v>149</v>
      </c>
      <c r="G66" s="66"/>
      <c r="H66" s="95"/>
      <c r="I66" s="95"/>
      <c r="J66" s="95"/>
      <c r="K66" s="95"/>
      <c r="L66" s="95"/>
      <c r="M66" s="95"/>
      <c r="N66" s="95"/>
      <c r="O66" s="87"/>
      <c r="P66" s="91" t="str">
        <f>IF(H66="","",H66/(VLOOKUP(F66,'CONTAINER SIZE &amp; UM'!$I$11:$M$67,3,FALSE)))</f>
        <v/>
      </c>
      <c r="Q66" s="92" t="str">
        <f>IF(F66="","",VLOOKUP(F66,'CONTAINER SIZE &amp; UM'!$I$11:$M$67,5,FALSE))</f>
        <v xml:space="preserve"> </v>
      </c>
      <c r="R66" s="88"/>
    </row>
    <row r="67" spans="1:18" ht="21" x14ac:dyDescent="0.25">
      <c r="A67" s="117">
        <v>55</v>
      </c>
      <c r="B67" s="90" t="str">
        <f>IF(D67="(Select from Dropdown List)","",VLOOKUP(D67,'PRODUCT LIST'!C$11:E$218,3,FALSE))</f>
        <v/>
      </c>
      <c r="C67" s="5"/>
      <c r="D67" s="93" t="s">
        <v>149</v>
      </c>
      <c r="E67" s="5"/>
      <c r="F67" s="94" t="s">
        <v>149</v>
      </c>
      <c r="G67" s="66"/>
      <c r="H67" s="95"/>
      <c r="I67" s="95"/>
      <c r="J67" s="95"/>
      <c r="K67" s="95"/>
      <c r="L67" s="95"/>
      <c r="M67" s="95"/>
      <c r="N67" s="95"/>
      <c r="O67" s="87"/>
      <c r="P67" s="91" t="str">
        <f>IF(H67="","",H67/(VLOOKUP(F67,'CONTAINER SIZE &amp; UM'!$I$11:$M$67,3,FALSE)))</f>
        <v/>
      </c>
      <c r="Q67" s="92" t="str">
        <f>IF(F67="","",VLOOKUP(F67,'CONTAINER SIZE &amp; UM'!$I$11:$M$67,5,FALSE))</f>
        <v xml:space="preserve"> </v>
      </c>
      <c r="R67" s="88"/>
    </row>
    <row r="68" spans="1:18" ht="21" x14ac:dyDescent="0.25">
      <c r="A68" s="117">
        <v>56</v>
      </c>
      <c r="B68" s="90" t="str">
        <f>IF(D68="(Select from Dropdown List)","",VLOOKUP(D68,'PRODUCT LIST'!C$11:E$218,3,FALSE))</f>
        <v/>
      </c>
      <c r="C68" s="5"/>
      <c r="D68" s="93" t="s">
        <v>149</v>
      </c>
      <c r="E68" s="5"/>
      <c r="F68" s="94" t="s">
        <v>149</v>
      </c>
      <c r="G68" s="66"/>
      <c r="H68" s="95"/>
      <c r="I68" s="95"/>
      <c r="J68" s="95"/>
      <c r="K68" s="95"/>
      <c r="L68" s="95"/>
      <c r="M68" s="95"/>
      <c r="N68" s="95"/>
      <c r="O68" s="87"/>
      <c r="P68" s="91" t="str">
        <f>IF(H68="","",H68/(VLOOKUP(F68,'CONTAINER SIZE &amp; UM'!$I$11:$M$67,3,FALSE)))</f>
        <v/>
      </c>
      <c r="Q68" s="92" t="str">
        <f>IF(F68="","",VLOOKUP(F68,'CONTAINER SIZE &amp; UM'!$I$11:$M$67,5,FALSE))</f>
        <v xml:space="preserve"> </v>
      </c>
      <c r="R68" s="88"/>
    </row>
    <row r="69" spans="1:18" ht="21" x14ac:dyDescent="0.25">
      <c r="A69" s="117">
        <v>57</v>
      </c>
      <c r="B69" s="90" t="str">
        <f>IF(D69="(Select from Dropdown List)","",VLOOKUP(D69,'PRODUCT LIST'!C$11:E$218,3,FALSE))</f>
        <v/>
      </c>
      <c r="C69" s="5"/>
      <c r="D69" s="93" t="s">
        <v>149</v>
      </c>
      <c r="E69" s="5"/>
      <c r="F69" s="94" t="s">
        <v>149</v>
      </c>
      <c r="G69" s="66"/>
      <c r="H69" s="95"/>
      <c r="I69" s="95"/>
      <c r="J69" s="95"/>
      <c r="K69" s="95"/>
      <c r="L69" s="95"/>
      <c r="M69" s="95"/>
      <c r="N69" s="95"/>
      <c r="O69" s="87"/>
      <c r="P69" s="91" t="str">
        <f>IF(H69="","",H69/(VLOOKUP(F69,'CONTAINER SIZE &amp; UM'!$I$11:$M$67,3,FALSE)))</f>
        <v/>
      </c>
      <c r="Q69" s="92" t="str">
        <f>IF(F69="","",VLOOKUP(F69,'CONTAINER SIZE &amp; UM'!$I$11:$M$67,5,FALSE))</f>
        <v xml:space="preserve"> </v>
      </c>
      <c r="R69" s="88"/>
    </row>
    <row r="70" spans="1:18" ht="21" x14ac:dyDescent="0.25">
      <c r="A70" s="117">
        <v>58</v>
      </c>
      <c r="B70" s="90" t="str">
        <f>IF(D70="(Select from Dropdown List)","",VLOOKUP(D70,'PRODUCT LIST'!C$11:E$218,3,FALSE))</f>
        <v/>
      </c>
      <c r="C70" s="5"/>
      <c r="D70" s="93" t="s">
        <v>149</v>
      </c>
      <c r="E70" s="5"/>
      <c r="F70" s="94" t="s">
        <v>149</v>
      </c>
      <c r="G70" s="66"/>
      <c r="H70" s="95"/>
      <c r="I70" s="95"/>
      <c r="J70" s="95"/>
      <c r="K70" s="95"/>
      <c r="L70" s="95"/>
      <c r="M70" s="95"/>
      <c r="N70" s="95"/>
      <c r="O70" s="87"/>
      <c r="P70" s="91" t="str">
        <f>IF(H70="","",H70/(VLOOKUP(F70,'CONTAINER SIZE &amp; UM'!$I$11:$M$67,3,FALSE)))</f>
        <v/>
      </c>
      <c r="Q70" s="92" t="str">
        <f>IF(F70="","",VLOOKUP(F70,'CONTAINER SIZE &amp; UM'!$I$11:$M$67,5,FALSE))</f>
        <v xml:space="preserve"> </v>
      </c>
      <c r="R70" s="88"/>
    </row>
    <row r="71" spans="1:18" ht="21" x14ac:dyDescent="0.25">
      <c r="A71" s="117">
        <v>59</v>
      </c>
      <c r="B71" s="90" t="str">
        <f>IF(D71="(Select from Dropdown List)","",VLOOKUP(D71,'PRODUCT LIST'!C$11:E$218,3,FALSE))</f>
        <v/>
      </c>
      <c r="C71" s="5"/>
      <c r="D71" s="93" t="s">
        <v>149</v>
      </c>
      <c r="E71" s="5"/>
      <c r="F71" s="94" t="s">
        <v>149</v>
      </c>
      <c r="G71" s="66"/>
      <c r="H71" s="95"/>
      <c r="I71" s="95"/>
      <c r="J71" s="95"/>
      <c r="K71" s="95"/>
      <c r="L71" s="95"/>
      <c r="M71" s="95"/>
      <c r="N71" s="95"/>
      <c r="O71" s="87"/>
      <c r="P71" s="91" t="str">
        <f>IF(H71="","",H71/(VLOOKUP(F71,'CONTAINER SIZE &amp; UM'!$I$11:$M$67,3,FALSE)))</f>
        <v/>
      </c>
      <c r="Q71" s="92" t="str">
        <f>IF(F71="","",VLOOKUP(F71,'CONTAINER SIZE &amp; UM'!$I$11:$M$67,5,FALSE))</f>
        <v xml:space="preserve"> </v>
      </c>
      <c r="R71" s="88"/>
    </row>
    <row r="72" spans="1:18" ht="21" x14ac:dyDescent="0.25">
      <c r="A72" s="117">
        <v>60</v>
      </c>
      <c r="B72" s="90" t="str">
        <f>IF(D72="(Select from Dropdown List)","",VLOOKUP(D72,'PRODUCT LIST'!C$11:E$218,3,FALSE))</f>
        <v/>
      </c>
      <c r="C72" s="5"/>
      <c r="D72" s="93" t="s">
        <v>149</v>
      </c>
      <c r="E72" s="5"/>
      <c r="F72" s="94" t="s">
        <v>149</v>
      </c>
      <c r="G72" s="66"/>
      <c r="H72" s="95"/>
      <c r="I72" s="95"/>
      <c r="J72" s="95"/>
      <c r="K72" s="95"/>
      <c r="L72" s="95"/>
      <c r="M72" s="95"/>
      <c r="N72" s="95"/>
      <c r="O72" s="87"/>
      <c r="P72" s="91" t="str">
        <f>IF(H72="","",H72/(VLOOKUP(F72,'CONTAINER SIZE &amp; UM'!$I$11:$M$67,3,FALSE)))</f>
        <v/>
      </c>
      <c r="Q72" s="92" t="str">
        <f>IF(F72="","",VLOOKUP(F72,'CONTAINER SIZE &amp; UM'!$I$11:$M$67,5,FALSE))</f>
        <v xml:space="preserve"> </v>
      </c>
      <c r="R72" s="88"/>
    </row>
    <row r="73" spans="1:18" ht="21" x14ac:dyDescent="0.25">
      <c r="A73" s="117">
        <v>61</v>
      </c>
      <c r="B73" s="90" t="str">
        <f>IF(D73="(Select from Dropdown List)","",VLOOKUP(D73,'PRODUCT LIST'!C$11:E$218,3,FALSE))</f>
        <v/>
      </c>
      <c r="C73" s="5"/>
      <c r="D73" s="93" t="s">
        <v>149</v>
      </c>
      <c r="E73" s="5"/>
      <c r="F73" s="94" t="s">
        <v>149</v>
      </c>
      <c r="G73" s="66"/>
      <c r="H73" s="95"/>
      <c r="I73" s="95"/>
      <c r="J73" s="95"/>
      <c r="K73" s="95"/>
      <c r="L73" s="95"/>
      <c r="M73" s="95"/>
      <c r="N73" s="95"/>
      <c r="O73" s="87"/>
      <c r="P73" s="91" t="str">
        <f>IF(H73="","",H73/(VLOOKUP(F73,'CONTAINER SIZE &amp; UM'!$I$11:$M$67,3,FALSE)))</f>
        <v/>
      </c>
      <c r="Q73" s="92" t="str">
        <f>IF(F73="","",VLOOKUP(F73,'CONTAINER SIZE &amp; UM'!$I$11:$M$67,5,FALSE))</f>
        <v xml:space="preserve"> </v>
      </c>
      <c r="R73" s="88"/>
    </row>
    <row r="74" spans="1:18" ht="21" x14ac:dyDescent="0.25">
      <c r="A74" s="117">
        <v>62</v>
      </c>
      <c r="B74" s="90" t="str">
        <f>IF(D74="(Select from Dropdown List)","",VLOOKUP(D74,'PRODUCT LIST'!C$11:E$218,3,FALSE))</f>
        <v/>
      </c>
      <c r="C74" s="5"/>
      <c r="D74" s="93" t="s">
        <v>149</v>
      </c>
      <c r="E74" s="5"/>
      <c r="F74" s="94" t="s">
        <v>149</v>
      </c>
      <c r="G74" s="66"/>
      <c r="H74" s="95"/>
      <c r="I74" s="95"/>
      <c r="J74" s="95"/>
      <c r="K74" s="95"/>
      <c r="L74" s="95"/>
      <c r="M74" s="95"/>
      <c r="N74" s="95"/>
      <c r="O74" s="87"/>
      <c r="P74" s="91" t="str">
        <f>IF(H74="","",H74/(VLOOKUP(F74,'CONTAINER SIZE &amp; UM'!$I$11:$M$67,3,FALSE)))</f>
        <v/>
      </c>
      <c r="Q74" s="92" t="str">
        <f>IF(F74="","",VLOOKUP(F74,'CONTAINER SIZE &amp; UM'!$I$11:$M$67,5,FALSE))</f>
        <v xml:space="preserve"> </v>
      </c>
      <c r="R74" s="89"/>
    </row>
    <row r="75" spans="1:18" ht="21" x14ac:dyDescent="0.25">
      <c r="A75" s="117">
        <v>63</v>
      </c>
      <c r="B75" s="90" t="str">
        <f>IF(D75="(Select from Dropdown List)","",VLOOKUP(D75,'PRODUCT LIST'!C$11:E$218,3,FALSE))</f>
        <v/>
      </c>
      <c r="C75" s="5"/>
      <c r="D75" s="93" t="s">
        <v>149</v>
      </c>
      <c r="E75" s="5"/>
      <c r="F75" s="94" t="s">
        <v>149</v>
      </c>
      <c r="G75" s="66"/>
      <c r="H75" s="95"/>
      <c r="I75" s="95"/>
      <c r="J75" s="95"/>
      <c r="K75" s="95"/>
      <c r="L75" s="95"/>
      <c r="M75" s="95"/>
      <c r="N75" s="95"/>
      <c r="O75" s="87"/>
      <c r="P75" s="91" t="str">
        <f>IF(H75="","",H75/(VLOOKUP(F75,'CONTAINER SIZE &amp; UM'!$I$11:$M$67,3,FALSE)))</f>
        <v/>
      </c>
      <c r="Q75" s="92" t="str">
        <f>IF(F75="","",VLOOKUP(F75,'CONTAINER SIZE &amp; UM'!$I$11:$M$67,5,FALSE))</f>
        <v xml:space="preserve"> </v>
      </c>
      <c r="R75" s="89"/>
    </row>
    <row r="76" spans="1:18" ht="21" x14ac:dyDescent="0.25">
      <c r="A76" s="117">
        <v>64</v>
      </c>
      <c r="B76" s="90" t="str">
        <f>IF(D76="(Select from Dropdown List)","",VLOOKUP(D76,'PRODUCT LIST'!C$11:E$218,3,FALSE))</f>
        <v/>
      </c>
      <c r="C76" s="5"/>
      <c r="D76" s="93" t="s">
        <v>149</v>
      </c>
      <c r="E76" s="5"/>
      <c r="F76" s="94" t="s">
        <v>149</v>
      </c>
      <c r="G76" s="66"/>
      <c r="H76" s="95"/>
      <c r="I76" s="95"/>
      <c r="J76" s="95"/>
      <c r="K76" s="95"/>
      <c r="L76" s="95"/>
      <c r="M76" s="95"/>
      <c r="N76" s="95"/>
      <c r="O76" s="87"/>
      <c r="P76" s="91" t="str">
        <f>IF(H76="","",H76/(VLOOKUP(F76,'CONTAINER SIZE &amp; UM'!$I$11:$M$67,3,FALSE)))</f>
        <v/>
      </c>
      <c r="Q76" s="92" t="str">
        <f>IF(F76="","",VLOOKUP(F76,'CONTAINER SIZE &amp; UM'!$I$11:$M$67,5,FALSE))</f>
        <v xml:space="preserve"> </v>
      </c>
      <c r="R76" s="89"/>
    </row>
    <row r="77" spans="1:18" ht="21" x14ac:dyDescent="0.25">
      <c r="A77" s="117">
        <v>65</v>
      </c>
      <c r="B77" s="90" t="str">
        <f>IF(D77="(Select from Dropdown List)","",VLOOKUP(D77,'PRODUCT LIST'!C$11:E$218,3,FALSE))</f>
        <v/>
      </c>
      <c r="C77" s="5"/>
      <c r="D77" s="93" t="s">
        <v>149</v>
      </c>
      <c r="E77" s="5"/>
      <c r="F77" s="94" t="s">
        <v>149</v>
      </c>
      <c r="G77" s="66"/>
      <c r="H77" s="95"/>
      <c r="I77" s="95"/>
      <c r="J77" s="95"/>
      <c r="K77" s="95"/>
      <c r="L77" s="95"/>
      <c r="M77" s="95"/>
      <c r="N77" s="95"/>
      <c r="O77" s="87"/>
      <c r="P77" s="91" t="str">
        <f>IF(H77="","",H77/(VLOOKUP(F77,'CONTAINER SIZE &amp; UM'!$I$11:$M$67,3,FALSE)))</f>
        <v/>
      </c>
      <c r="Q77" s="92" t="str">
        <f>IF(F77="","",VLOOKUP(F77,'CONTAINER SIZE &amp; UM'!$I$11:$M$67,5,FALSE))</f>
        <v xml:space="preserve"> </v>
      </c>
      <c r="R77" s="89"/>
    </row>
    <row r="78" spans="1:18" ht="21" x14ac:dyDescent="0.25">
      <c r="A78" s="117">
        <v>66</v>
      </c>
      <c r="B78" s="90" t="str">
        <f>IF(D78="(Select from Dropdown List)","",VLOOKUP(D78,'PRODUCT LIST'!C$11:E$218,3,FALSE))</f>
        <v/>
      </c>
      <c r="C78" s="5"/>
      <c r="D78" s="93" t="s">
        <v>149</v>
      </c>
      <c r="E78" s="5"/>
      <c r="F78" s="94" t="s">
        <v>149</v>
      </c>
      <c r="G78" s="66"/>
      <c r="H78" s="95"/>
      <c r="I78" s="95"/>
      <c r="J78" s="95"/>
      <c r="K78" s="95"/>
      <c r="L78" s="95"/>
      <c r="M78" s="95"/>
      <c r="N78" s="95"/>
      <c r="O78" s="87"/>
      <c r="P78" s="91" t="str">
        <f>IF(H78="","",H78/(VLOOKUP(F78,'CONTAINER SIZE &amp; UM'!$I$11:$M$67,3,FALSE)))</f>
        <v/>
      </c>
      <c r="Q78" s="92" t="str">
        <f>IF(F78="","",VLOOKUP(F78,'CONTAINER SIZE &amp; UM'!$I$11:$M$67,5,FALSE))</f>
        <v xml:space="preserve"> </v>
      </c>
      <c r="R78" s="89"/>
    </row>
    <row r="79" spans="1:18" ht="21" x14ac:dyDescent="0.25">
      <c r="A79" s="117">
        <v>67</v>
      </c>
      <c r="B79" s="90" t="str">
        <f>IF(D79="(Select from Dropdown List)","",VLOOKUP(D79,'PRODUCT LIST'!C$11:E$218,3,FALSE))</f>
        <v/>
      </c>
      <c r="C79" s="5"/>
      <c r="D79" s="93" t="s">
        <v>149</v>
      </c>
      <c r="E79" s="5"/>
      <c r="F79" s="94" t="s">
        <v>149</v>
      </c>
      <c r="G79" s="66"/>
      <c r="H79" s="95"/>
      <c r="I79" s="95"/>
      <c r="J79" s="95"/>
      <c r="K79" s="95"/>
      <c r="L79" s="95"/>
      <c r="M79" s="95"/>
      <c r="N79" s="95"/>
      <c r="O79" s="87"/>
      <c r="P79" s="91" t="str">
        <f>IF(H79="","",H79/(VLOOKUP(F79,'CONTAINER SIZE &amp; UM'!$I$11:$M$67,3,FALSE)))</f>
        <v/>
      </c>
      <c r="Q79" s="92" t="str">
        <f>IF(F79="","",VLOOKUP(F79,'CONTAINER SIZE &amp; UM'!$I$11:$M$67,5,FALSE))</f>
        <v xml:space="preserve"> </v>
      </c>
      <c r="R79" s="89"/>
    </row>
    <row r="80" spans="1:18" ht="21" x14ac:dyDescent="0.25">
      <c r="A80" s="117">
        <v>68</v>
      </c>
      <c r="B80" s="90" t="str">
        <f>IF(D80="(Select from Dropdown List)","",VLOOKUP(D80,'PRODUCT LIST'!C$11:E$218,3,FALSE))</f>
        <v/>
      </c>
      <c r="C80" s="5"/>
      <c r="D80" s="93" t="s">
        <v>149</v>
      </c>
      <c r="E80" s="5"/>
      <c r="F80" s="94" t="s">
        <v>149</v>
      </c>
      <c r="G80" s="66"/>
      <c r="H80" s="95"/>
      <c r="I80" s="95"/>
      <c r="J80" s="95"/>
      <c r="K80" s="95"/>
      <c r="L80" s="95"/>
      <c r="M80" s="95"/>
      <c r="N80" s="95"/>
      <c r="O80" s="87"/>
      <c r="P80" s="91" t="str">
        <f>IF(H80="","",H80/(VLOOKUP(F80,'CONTAINER SIZE &amp; UM'!$I$11:$M$67,3,FALSE)))</f>
        <v/>
      </c>
      <c r="Q80" s="92" t="str">
        <f>IF(F80="","",VLOOKUP(F80,'CONTAINER SIZE &amp; UM'!$I$11:$M$67,5,FALSE))</f>
        <v xml:space="preserve"> </v>
      </c>
      <c r="R80" s="89"/>
    </row>
    <row r="81" spans="1:18" ht="21" x14ac:dyDescent="0.25">
      <c r="A81" s="117">
        <v>69</v>
      </c>
      <c r="B81" s="90" t="str">
        <f>IF(D81="(Select from Dropdown List)","",VLOOKUP(D81,'PRODUCT LIST'!C$11:E$218,3,FALSE))</f>
        <v/>
      </c>
      <c r="C81" s="5"/>
      <c r="D81" s="93" t="s">
        <v>149</v>
      </c>
      <c r="E81" s="5"/>
      <c r="F81" s="94" t="s">
        <v>149</v>
      </c>
      <c r="G81" s="66"/>
      <c r="H81" s="95"/>
      <c r="I81" s="95"/>
      <c r="J81" s="95"/>
      <c r="K81" s="95"/>
      <c r="L81" s="95"/>
      <c r="M81" s="95"/>
      <c r="N81" s="95"/>
      <c r="O81" s="87"/>
      <c r="P81" s="91" t="str">
        <f>IF(H81="","",H81/(VLOOKUP(F81,'CONTAINER SIZE &amp; UM'!$I$11:$M$67,3,FALSE)))</f>
        <v/>
      </c>
      <c r="Q81" s="92" t="str">
        <f>IF(F81="","",VLOOKUP(F81,'CONTAINER SIZE &amp; UM'!$I$11:$M$67,5,FALSE))</f>
        <v xml:space="preserve"> </v>
      </c>
      <c r="R81" s="89"/>
    </row>
    <row r="82" spans="1:18" ht="21" x14ac:dyDescent="0.25">
      <c r="A82" s="117">
        <v>70</v>
      </c>
      <c r="B82" s="90" t="str">
        <f>IF(D82="(Select from Dropdown List)","",VLOOKUP(D82,'PRODUCT LIST'!C$11:E$218,3,FALSE))</f>
        <v/>
      </c>
      <c r="C82" s="5"/>
      <c r="D82" s="93" t="s">
        <v>149</v>
      </c>
      <c r="E82" s="5"/>
      <c r="F82" s="94" t="s">
        <v>149</v>
      </c>
      <c r="G82" s="66"/>
      <c r="H82" s="95"/>
      <c r="I82" s="95"/>
      <c r="J82" s="95"/>
      <c r="K82" s="95"/>
      <c r="L82" s="95"/>
      <c r="M82" s="95"/>
      <c r="N82" s="95"/>
      <c r="O82" s="87"/>
      <c r="P82" s="91" t="str">
        <f>IF(H82="","",H82/(VLOOKUP(F82,'CONTAINER SIZE &amp; UM'!$I$11:$M$67,3,FALSE)))</f>
        <v/>
      </c>
      <c r="Q82" s="92" t="str">
        <f>IF(F82="","",VLOOKUP(F82,'CONTAINER SIZE &amp; UM'!$I$11:$M$67,5,FALSE))</f>
        <v xml:space="preserve"> </v>
      </c>
      <c r="R82" s="89"/>
    </row>
    <row r="83" spans="1:18" ht="21" x14ac:dyDescent="0.25">
      <c r="A83" s="117">
        <v>71</v>
      </c>
      <c r="B83" s="90" t="str">
        <f>IF(D83="(Select from Dropdown List)","",VLOOKUP(D83,'PRODUCT LIST'!C$11:E$218,3,FALSE))</f>
        <v/>
      </c>
      <c r="C83" s="5"/>
      <c r="D83" s="93" t="s">
        <v>149</v>
      </c>
      <c r="E83" s="5"/>
      <c r="F83" s="94" t="s">
        <v>149</v>
      </c>
      <c r="G83" s="66"/>
      <c r="H83" s="95"/>
      <c r="I83" s="95"/>
      <c r="J83" s="95"/>
      <c r="K83" s="95"/>
      <c r="L83" s="95"/>
      <c r="M83" s="95"/>
      <c r="N83" s="95"/>
      <c r="O83" s="87"/>
      <c r="P83" s="91" t="str">
        <f>IF(H83="","",H83/(VLOOKUP(F83,'CONTAINER SIZE &amp; UM'!$I$11:$M$67,3,FALSE)))</f>
        <v/>
      </c>
      <c r="Q83" s="92" t="str">
        <f>IF(F83="","",VLOOKUP(F83,'CONTAINER SIZE &amp; UM'!$I$11:$M$67,5,FALSE))</f>
        <v xml:space="preserve"> </v>
      </c>
      <c r="R83" s="89"/>
    </row>
    <row r="84" spans="1:18" ht="21" x14ac:dyDescent="0.25">
      <c r="A84" s="117">
        <v>72</v>
      </c>
      <c r="B84" s="90" t="str">
        <f>IF(D84="(Select from Dropdown List)","",VLOOKUP(D84,'PRODUCT LIST'!C$11:E$218,3,FALSE))</f>
        <v/>
      </c>
      <c r="C84" s="5"/>
      <c r="D84" s="93" t="s">
        <v>149</v>
      </c>
      <c r="E84" s="5"/>
      <c r="F84" s="94" t="s">
        <v>149</v>
      </c>
      <c r="G84" s="66"/>
      <c r="H84" s="95"/>
      <c r="I84" s="95"/>
      <c r="J84" s="95"/>
      <c r="K84" s="95"/>
      <c r="L84" s="95"/>
      <c r="M84" s="95"/>
      <c r="N84" s="95"/>
      <c r="O84" s="87"/>
      <c r="P84" s="91" t="str">
        <f>IF(H84="","",H84/(VLOOKUP(F84,'CONTAINER SIZE &amp; UM'!$I$11:$M$67,3,FALSE)))</f>
        <v/>
      </c>
      <c r="Q84" s="92" t="str">
        <f>IF(F84="","",VLOOKUP(F84,'CONTAINER SIZE &amp; UM'!$I$11:$M$67,5,FALSE))</f>
        <v xml:space="preserve"> </v>
      </c>
      <c r="R84" s="89"/>
    </row>
    <row r="85" spans="1:18" ht="21" x14ac:dyDescent="0.25">
      <c r="A85" s="117">
        <v>73</v>
      </c>
      <c r="B85" s="90" t="str">
        <f>IF(D85="(Select from Dropdown List)","",VLOOKUP(D85,'PRODUCT LIST'!C$11:E$218,3,FALSE))</f>
        <v/>
      </c>
      <c r="C85" s="5"/>
      <c r="D85" s="93" t="s">
        <v>149</v>
      </c>
      <c r="E85" s="5"/>
      <c r="F85" s="94" t="s">
        <v>149</v>
      </c>
      <c r="G85" s="66"/>
      <c r="H85" s="95"/>
      <c r="I85" s="95"/>
      <c r="J85" s="95"/>
      <c r="K85" s="95"/>
      <c r="L85" s="95"/>
      <c r="M85" s="95"/>
      <c r="N85" s="95"/>
      <c r="O85" s="87"/>
      <c r="P85" s="91" t="str">
        <f>IF(H85="","",H85/(VLOOKUP(F85,'CONTAINER SIZE &amp; UM'!$I$11:$M$67,3,FALSE)))</f>
        <v/>
      </c>
      <c r="Q85" s="92" t="str">
        <f>IF(F85="","",VLOOKUP(F85,'CONTAINER SIZE &amp; UM'!$I$11:$M$67,5,FALSE))</f>
        <v xml:space="preserve"> </v>
      </c>
      <c r="R85" s="89"/>
    </row>
    <row r="86" spans="1:18" ht="21" x14ac:dyDescent="0.25">
      <c r="A86" s="117">
        <v>74</v>
      </c>
      <c r="B86" s="90" t="str">
        <f>IF(D86="(Select from Dropdown List)","",VLOOKUP(D86,'PRODUCT LIST'!C$11:E$218,3,FALSE))</f>
        <v/>
      </c>
      <c r="C86" s="5"/>
      <c r="D86" s="93" t="s">
        <v>149</v>
      </c>
      <c r="E86" s="5"/>
      <c r="F86" s="94" t="s">
        <v>149</v>
      </c>
      <c r="G86" s="66"/>
      <c r="H86" s="95"/>
      <c r="I86" s="95"/>
      <c r="J86" s="95"/>
      <c r="K86" s="95"/>
      <c r="L86" s="95"/>
      <c r="M86" s="95"/>
      <c r="N86" s="95"/>
      <c r="O86" s="87"/>
      <c r="P86" s="91" t="str">
        <f>IF(H86="","",H86/(VLOOKUP(F86,'CONTAINER SIZE &amp; UM'!$I$11:$M$67,3,FALSE)))</f>
        <v/>
      </c>
      <c r="Q86" s="92" t="str">
        <f>IF(F86="","",VLOOKUP(F86,'CONTAINER SIZE &amp; UM'!$I$11:$M$67,5,FALSE))</f>
        <v xml:space="preserve"> </v>
      </c>
      <c r="R86" s="89"/>
    </row>
    <row r="87" spans="1:18" ht="21" x14ac:dyDescent="0.25">
      <c r="A87" s="117">
        <v>75</v>
      </c>
      <c r="B87" s="90" t="str">
        <f>IF(D87="(Select from Dropdown List)","",VLOOKUP(D87,'PRODUCT LIST'!C$11:E$218,3,FALSE))</f>
        <v/>
      </c>
      <c r="C87" s="5"/>
      <c r="D87" s="93" t="s">
        <v>149</v>
      </c>
      <c r="E87" s="5"/>
      <c r="F87" s="94" t="s">
        <v>149</v>
      </c>
      <c r="G87" s="66"/>
      <c r="H87" s="95"/>
      <c r="I87" s="95"/>
      <c r="J87" s="95"/>
      <c r="K87" s="95"/>
      <c r="L87" s="95"/>
      <c r="M87" s="95"/>
      <c r="N87" s="95"/>
      <c r="O87" s="87"/>
      <c r="P87" s="91" t="str">
        <f>IF(H87="","",H87/(VLOOKUP(F87,'CONTAINER SIZE &amp; UM'!$I$11:$M$67,3,FALSE)))</f>
        <v/>
      </c>
      <c r="Q87" s="92" t="str">
        <f>IF(F87="","",VLOOKUP(F87,'CONTAINER SIZE &amp; UM'!$I$11:$M$67,5,FALSE))</f>
        <v xml:space="preserve"> </v>
      </c>
      <c r="R87" s="89"/>
    </row>
    <row r="88" spans="1:18" ht="21" x14ac:dyDescent="0.25">
      <c r="A88" s="117">
        <v>76</v>
      </c>
      <c r="B88" s="90" t="str">
        <f>IF(D88="(Select from Dropdown List)","",VLOOKUP(D88,'PRODUCT LIST'!C$11:E$218,3,FALSE))</f>
        <v/>
      </c>
      <c r="C88" s="5"/>
      <c r="D88" s="93" t="s">
        <v>149</v>
      </c>
      <c r="E88" s="5"/>
      <c r="F88" s="94" t="s">
        <v>149</v>
      </c>
      <c r="G88" s="66"/>
      <c r="H88" s="95"/>
      <c r="I88" s="95"/>
      <c r="J88" s="95"/>
      <c r="K88" s="95"/>
      <c r="L88" s="95"/>
      <c r="M88" s="95"/>
      <c r="N88" s="95"/>
      <c r="O88" s="87"/>
      <c r="P88" s="91" t="str">
        <f>IF(H88="","",H88/(VLOOKUP(F88,'CONTAINER SIZE &amp; UM'!$I$11:$M$67,3,FALSE)))</f>
        <v/>
      </c>
      <c r="Q88" s="92" t="str">
        <f>IF(F88="","",VLOOKUP(F88,'CONTAINER SIZE &amp; UM'!$I$11:$M$67,5,FALSE))</f>
        <v xml:space="preserve"> </v>
      </c>
      <c r="R88" s="89"/>
    </row>
    <row r="89" spans="1:18" ht="21" x14ac:dyDescent="0.25">
      <c r="A89" s="117">
        <v>77</v>
      </c>
      <c r="B89" s="90" t="str">
        <f>IF(D89="(Select from Dropdown List)","",VLOOKUP(D89,'PRODUCT LIST'!C$11:E$218,3,FALSE))</f>
        <v/>
      </c>
      <c r="C89" s="5"/>
      <c r="D89" s="93" t="s">
        <v>149</v>
      </c>
      <c r="E89" s="5"/>
      <c r="F89" s="94" t="s">
        <v>149</v>
      </c>
      <c r="G89" s="66"/>
      <c r="H89" s="95"/>
      <c r="I89" s="95"/>
      <c r="J89" s="95"/>
      <c r="K89" s="95"/>
      <c r="L89" s="95"/>
      <c r="M89" s="95"/>
      <c r="N89" s="95"/>
      <c r="O89" s="87"/>
      <c r="P89" s="91" t="str">
        <f>IF(H89="","",H89/(VLOOKUP(F89,'CONTAINER SIZE &amp; UM'!$I$11:$M$67,3,FALSE)))</f>
        <v/>
      </c>
      <c r="Q89" s="92" t="str">
        <f>IF(F89="","",VLOOKUP(F89,'CONTAINER SIZE &amp; UM'!$I$11:$M$67,5,FALSE))</f>
        <v xml:space="preserve"> </v>
      </c>
      <c r="R89" s="89"/>
    </row>
    <row r="90" spans="1:18" ht="21" x14ac:dyDescent="0.25">
      <c r="A90" s="117">
        <v>78</v>
      </c>
      <c r="B90" s="90" t="str">
        <f>IF(D90="(Select from Dropdown List)","",VLOOKUP(D90,'PRODUCT LIST'!C$11:E$218,3,FALSE))</f>
        <v/>
      </c>
      <c r="C90" s="5"/>
      <c r="D90" s="93" t="s">
        <v>149</v>
      </c>
      <c r="E90" s="5"/>
      <c r="F90" s="94" t="s">
        <v>149</v>
      </c>
      <c r="G90" s="66"/>
      <c r="H90" s="95"/>
      <c r="I90" s="95"/>
      <c r="J90" s="95"/>
      <c r="K90" s="95"/>
      <c r="L90" s="95"/>
      <c r="M90" s="95"/>
      <c r="N90" s="95"/>
      <c r="O90" s="87"/>
      <c r="P90" s="91" t="str">
        <f>IF(H90="","",H90/(VLOOKUP(F90,'CONTAINER SIZE &amp; UM'!$I$11:$M$67,3,FALSE)))</f>
        <v/>
      </c>
      <c r="Q90" s="92" t="str">
        <f>IF(F90="","",VLOOKUP(F90,'CONTAINER SIZE &amp; UM'!$I$11:$M$67,5,FALSE))</f>
        <v xml:space="preserve"> </v>
      </c>
      <c r="R90" s="89"/>
    </row>
    <row r="91" spans="1:18" ht="21" x14ac:dyDescent="0.25">
      <c r="A91" s="117">
        <v>79</v>
      </c>
      <c r="B91" s="90" t="str">
        <f>IF(D91="(Select from Dropdown List)","",VLOOKUP(D91,'PRODUCT LIST'!C$11:E$218,3,FALSE))</f>
        <v/>
      </c>
      <c r="C91" s="5"/>
      <c r="D91" s="93" t="s">
        <v>149</v>
      </c>
      <c r="E91" s="5"/>
      <c r="F91" s="94" t="s">
        <v>149</v>
      </c>
      <c r="G91" s="66"/>
      <c r="H91" s="95"/>
      <c r="I91" s="95"/>
      <c r="J91" s="95"/>
      <c r="K91" s="95"/>
      <c r="L91" s="95"/>
      <c r="M91" s="95"/>
      <c r="N91" s="95"/>
      <c r="O91" s="87"/>
      <c r="P91" s="91" t="str">
        <f>IF(H91="","",H91/(VLOOKUP(F91,'CONTAINER SIZE &amp; UM'!$I$11:$M$67,3,FALSE)))</f>
        <v/>
      </c>
      <c r="Q91" s="92" t="str">
        <f>IF(F91="","",VLOOKUP(F91,'CONTAINER SIZE &amp; UM'!$I$11:$M$67,5,FALSE))</f>
        <v xml:space="preserve"> </v>
      </c>
      <c r="R91" s="89"/>
    </row>
    <row r="92" spans="1:18" ht="21" x14ac:dyDescent="0.25">
      <c r="A92" s="117">
        <v>80</v>
      </c>
      <c r="B92" s="90" t="str">
        <f>IF(D92="(Select from Dropdown List)","",VLOOKUP(D92,'PRODUCT LIST'!C$11:E$218,3,FALSE))</f>
        <v/>
      </c>
      <c r="C92" s="5"/>
      <c r="D92" s="93" t="s">
        <v>149</v>
      </c>
      <c r="E92" s="5"/>
      <c r="F92" s="94" t="s">
        <v>149</v>
      </c>
      <c r="G92" s="66"/>
      <c r="H92" s="95"/>
      <c r="I92" s="95"/>
      <c r="J92" s="95"/>
      <c r="K92" s="95"/>
      <c r="L92" s="95"/>
      <c r="M92" s="95"/>
      <c r="N92" s="95"/>
      <c r="O92" s="87"/>
      <c r="P92" s="91" t="str">
        <f>IF(H92="","",H92/(VLOOKUP(F92,'CONTAINER SIZE &amp; UM'!$I$11:$M$67,3,FALSE)))</f>
        <v/>
      </c>
      <c r="Q92" s="92" t="str">
        <f>IF(F92="","",VLOOKUP(F92,'CONTAINER SIZE &amp; UM'!$I$11:$M$67,5,FALSE))</f>
        <v xml:space="preserve"> </v>
      </c>
      <c r="R92" s="89"/>
    </row>
    <row r="93" spans="1:18" ht="21" x14ac:dyDescent="0.25">
      <c r="A93" s="117">
        <v>81</v>
      </c>
      <c r="B93" s="90" t="str">
        <f>IF(D93="(Select from Dropdown List)","",VLOOKUP(D93,'PRODUCT LIST'!C$11:E$218,3,FALSE))</f>
        <v/>
      </c>
      <c r="C93" s="5"/>
      <c r="D93" s="93" t="s">
        <v>149</v>
      </c>
      <c r="E93" s="5"/>
      <c r="F93" s="94" t="s">
        <v>149</v>
      </c>
      <c r="G93" s="66"/>
      <c r="H93" s="95"/>
      <c r="I93" s="95"/>
      <c r="J93" s="95"/>
      <c r="K93" s="95"/>
      <c r="L93" s="95"/>
      <c r="M93" s="95"/>
      <c r="N93" s="95"/>
      <c r="O93" s="87"/>
      <c r="P93" s="91" t="str">
        <f>IF(H93="","",H93/(VLOOKUP(F93,'CONTAINER SIZE &amp; UM'!$I$11:$M$67,3,FALSE)))</f>
        <v/>
      </c>
      <c r="Q93" s="92" t="str">
        <f>IF(F93="","",VLOOKUP(F93,'CONTAINER SIZE &amp; UM'!$I$11:$M$67,5,FALSE))</f>
        <v xml:space="preserve"> </v>
      </c>
      <c r="R93" s="89"/>
    </row>
    <row r="94" spans="1:18" ht="21" x14ac:dyDescent="0.25">
      <c r="A94" s="117">
        <v>82</v>
      </c>
      <c r="B94" s="90" t="str">
        <f>IF(D94="(Select from Dropdown List)","",VLOOKUP(D94,'PRODUCT LIST'!C$11:E$218,3,FALSE))</f>
        <v/>
      </c>
      <c r="C94" s="5"/>
      <c r="D94" s="93" t="s">
        <v>149</v>
      </c>
      <c r="E94" s="5"/>
      <c r="F94" s="94" t="s">
        <v>149</v>
      </c>
      <c r="G94" s="66"/>
      <c r="H94" s="95"/>
      <c r="I94" s="95"/>
      <c r="J94" s="95"/>
      <c r="K94" s="95"/>
      <c r="L94" s="95"/>
      <c r="M94" s="95"/>
      <c r="N94" s="95"/>
      <c r="O94" s="87"/>
      <c r="P94" s="91" t="str">
        <f>IF(H94="","",H94/(VLOOKUP(F94,'CONTAINER SIZE &amp; UM'!$I$11:$M$67,3,FALSE)))</f>
        <v/>
      </c>
      <c r="Q94" s="92" t="str">
        <f>IF(F94="","",VLOOKUP(F94,'CONTAINER SIZE &amp; UM'!$I$11:$M$67,5,FALSE))</f>
        <v xml:space="preserve"> </v>
      </c>
      <c r="R94" s="89"/>
    </row>
    <row r="95" spans="1:18" ht="21" x14ac:dyDescent="0.25">
      <c r="A95" s="117">
        <v>83</v>
      </c>
      <c r="B95" s="90" t="str">
        <f>IF(D95="(Select from Dropdown List)","",VLOOKUP(D95,'PRODUCT LIST'!C$11:E$218,3,FALSE))</f>
        <v/>
      </c>
      <c r="C95" s="5"/>
      <c r="D95" s="93" t="s">
        <v>149</v>
      </c>
      <c r="E95" s="5"/>
      <c r="F95" s="94" t="s">
        <v>149</v>
      </c>
      <c r="G95" s="66"/>
      <c r="H95" s="95"/>
      <c r="I95" s="95"/>
      <c r="J95" s="95"/>
      <c r="K95" s="95"/>
      <c r="L95" s="95"/>
      <c r="M95" s="95"/>
      <c r="N95" s="95"/>
      <c r="O95" s="87"/>
      <c r="P95" s="91" t="str">
        <f>IF(H95="","",H95/(VLOOKUP(F95,'CONTAINER SIZE &amp; UM'!$I$11:$M$67,3,FALSE)))</f>
        <v/>
      </c>
      <c r="Q95" s="92" t="str">
        <f>IF(F95="","",VLOOKUP(F95,'CONTAINER SIZE &amp; UM'!$I$11:$M$67,5,FALSE))</f>
        <v xml:space="preserve"> </v>
      </c>
      <c r="R95" s="89"/>
    </row>
    <row r="96" spans="1:18" ht="21" x14ac:dyDescent="0.25">
      <c r="A96" s="117">
        <v>84</v>
      </c>
      <c r="B96" s="90" t="str">
        <f>IF(D96="(Select from Dropdown List)","",VLOOKUP(D96,'PRODUCT LIST'!C$11:E$218,3,FALSE))</f>
        <v/>
      </c>
      <c r="C96" s="5"/>
      <c r="D96" s="93" t="s">
        <v>149</v>
      </c>
      <c r="E96" s="5"/>
      <c r="F96" s="94" t="s">
        <v>149</v>
      </c>
      <c r="G96" s="66"/>
      <c r="H96" s="95"/>
      <c r="I96" s="95"/>
      <c r="J96" s="95"/>
      <c r="K96" s="95"/>
      <c r="L96" s="95"/>
      <c r="M96" s="95"/>
      <c r="N96" s="95"/>
      <c r="O96" s="87"/>
      <c r="P96" s="91" t="str">
        <f>IF(H96="","",H96/(VLOOKUP(F96,'CONTAINER SIZE &amp; UM'!$I$11:$M$67,3,FALSE)))</f>
        <v/>
      </c>
      <c r="Q96" s="92" t="str">
        <f>IF(F96="","",VLOOKUP(F96,'CONTAINER SIZE &amp; UM'!$I$11:$M$67,5,FALSE))</f>
        <v xml:space="preserve"> </v>
      </c>
      <c r="R96" s="89"/>
    </row>
    <row r="97" spans="1:18" ht="21" x14ac:dyDescent="0.25">
      <c r="A97" s="117">
        <v>85</v>
      </c>
      <c r="B97" s="90" t="str">
        <f>IF(D97="(Select from Dropdown List)","",VLOOKUP(D97,'PRODUCT LIST'!C$11:E$218,3,FALSE))</f>
        <v/>
      </c>
      <c r="C97" s="5"/>
      <c r="D97" s="93" t="s">
        <v>149</v>
      </c>
      <c r="E97" s="5"/>
      <c r="F97" s="94" t="s">
        <v>149</v>
      </c>
      <c r="G97" s="66"/>
      <c r="H97" s="95"/>
      <c r="I97" s="95"/>
      <c r="J97" s="95"/>
      <c r="K97" s="95"/>
      <c r="L97" s="95"/>
      <c r="M97" s="95"/>
      <c r="N97" s="95"/>
      <c r="O97" s="87"/>
      <c r="P97" s="91" t="str">
        <f>IF(H97="","",H97/(VLOOKUP(F97,'CONTAINER SIZE &amp; UM'!$I$11:$M$67,3,FALSE)))</f>
        <v/>
      </c>
      <c r="Q97" s="92" t="str">
        <f>IF(F97="","",VLOOKUP(F97,'CONTAINER SIZE &amp; UM'!$I$11:$M$67,5,FALSE))</f>
        <v xml:space="preserve"> </v>
      </c>
      <c r="R97" s="89"/>
    </row>
    <row r="98" spans="1:18" ht="21" x14ac:dyDescent="0.25">
      <c r="A98" s="117">
        <v>86</v>
      </c>
      <c r="B98" s="90" t="str">
        <f>IF(D98="(Select from Dropdown List)","",VLOOKUP(D98,'PRODUCT LIST'!C$11:E$218,3,FALSE))</f>
        <v/>
      </c>
      <c r="C98" s="5"/>
      <c r="D98" s="93" t="s">
        <v>149</v>
      </c>
      <c r="E98" s="5"/>
      <c r="F98" s="94" t="s">
        <v>149</v>
      </c>
      <c r="G98" s="66"/>
      <c r="H98" s="95"/>
      <c r="I98" s="95"/>
      <c r="J98" s="95"/>
      <c r="K98" s="95"/>
      <c r="L98" s="95"/>
      <c r="M98" s="95"/>
      <c r="N98" s="95"/>
      <c r="O98" s="87"/>
      <c r="P98" s="91" t="str">
        <f>IF(H98="","",H98/(VLOOKUP(F98,'CONTAINER SIZE &amp; UM'!$I$11:$M$67,3,FALSE)))</f>
        <v/>
      </c>
      <c r="Q98" s="92" t="str">
        <f>IF(F98="","",VLOOKUP(F98,'CONTAINER SIZE &amp; UM'!$I$11:$M$67,5,FALSE))</f>
        <v xml:space="preserve"> </v>
      </c>
      <c r="R98" s="89"/>
    </row>
    <row r="99" spans="1:18" ht="21" x14ac:dyDescent="0.25">
      <c r="A99" s="117">
        <v>87</v>
      </c>
      <c r="B99" s="90" t="str">
        <f>IF(D99="(Select from Dropdown List)","",VLOOKUP(D99,'PRODUCT LIST'!C$11:E$218,3,FALSE))</f>
        <v/>
      </c>
      <c r="C99" s="5"/>
      <c r="D99" s="93" t="s">
        <v>149</v>
      </c>
      <c r="E99" s="5"/>
      <c r="F99" s="94" t="s">
        <v>149</v>
      </c>
      <c r="G99" s="66"/>
      <c r="H99" s="95"/>
      <c r="I99" s="95"/>
      <c r="J99" s="95"/>
      <c r="K99" s="95"/>
      <c r="L99" s="95"/>
      <c r="M99" s="95"/>
      <c r="N99" s="95"/>
      <c r="O99" s="87"/>
      <c r="P99" s="91" t="str">
        <f>IF(H99="","",H99/(VLOOKUP(F99,'CONTAINER SIZE &amp; UM'!$I$11:$M$67,3,FALSE)))</f>
        <v/>
      </c>
      <c r="Q99" s="92" t="str">
        <f>IF(F99="","",VLOOKUP(F99,'CONTAINER SIZE &amp; UM'!$I$11:$M$67,5,FALSE))</f>
        <v xml:space="preserve"> </v>
      </c>
      <c r="R99" s="89"/>
    </row>
    <row r="100" spans="1:18" ht="21" x14ac:dyDescent="0.25">
      <c r="A100" s="117">
        <v>88</v>
      </c>
      <c r="B100" s="90" t="str">
        <f>IF(D100="(Select from Dropdown List)","",VLOOKUP(D100,'PRODUCT LIST'!C$11:E$218,3,FALSE))</f>
        <v/>
      </c>
      <c r="C100" s="5"/>
      <c r="D100" s="93" t="s">
        <v>149</v>
      </c>
      <c r="E100" s="5"/>
      <c r="F100" s="94" t="s">
        <v>149</v>
      </c>
      <c r="G100" s="66"/>
      <c r="H100" s="95"/>
      <c r="I100" s="95"/>
      <c r="J100" s="95"/>
      <c r="K100" s="95"/>
      <c r="L100" s="95"/>
      <c r="M100" s="95"/>
      <c r="N100" s="95"/>
      <c r="O100" s="87"/>
      <c r="P100" s="91" t="str">
        <f>IF(H100="","",H100/(VLOOKUP(F100,'CONTAINER SIZE &amp; UM'!$I$11:$M$67,3,FALSE)))</f>
        <v/>
      </c>
      <c r="Q100" s="92" t="str">
        <f>IF(F100="","",VLOOKUP(F100,'CONTAINER SIZE &amp; UM'!$I$11:$M$67,5,FALSE))</f>
        <v xml:space="preserve"> </v>
      </c>
      <c r="R100" s="89"/>
    </row>
    <row r="101" spans="1:18" ht="21" x14ac:dyDescent="0.25">
      <c r="A101" s="117">
        <v>89</v>
      </c>
      <c r="B101" s="90" t="str">
        <f>IF(D101="(Select from Dropdown List)","",VLOOKUP(D101,'PRODUCT LIST'!C$11:E$218,3,FALSE))</f>
        <v/>
      </c>
      <c r="C101" s="5"/>
      <c r="D101" s="93" t="s">
        <v>149</v>
      </c>
      <c r="E101" s="5"/>
      <c r="F101" s="94" t="s">
        <v>149</v>
      </c>
      <c r="G101" s="66"/>
      <c r="H101" s="95"/>
      <c r="I101" s="95"/>
      <c r="J101" s="95"/>
      <c r="K101" s="95"/>
      <c r="L101" s="95"/>
      <c r="M101" s="95"/>
      <c r="N101" s="95"/>
      <c r="O101" s="87"/>
      <c r="P101" s="91" t="str">
        <f>IF(H101="","",H101/(VLOOKUP(F101,'CONTAINER SIZE &amp; UM'!$I$11:$M$67,3,FALSE)))</f>
        <v/>
      </c>
      <c r="Q101" s="92" t="str">
        <f>IF(F101="","",VLOOKUP(F101,'CONTAINER SIZE &amp; UM'!$I$11:$M$67,5,FALSE))</f>
        <v xml:space="preserve"> </v>
      </c>
      <c r="R101" s="89"/>
    </row>
    <row r="102" spans="1:18" ht="21" x14ac:dyDescent="0.25">
      <c r="A102" s="117">
        <v>90</v>
      </c>
      <c r="B102" s="90" t="str">
        <f>IF(D102="(Select from Dropdown List)","",VLOOKUP(D102,'PRODUCT LIST'!C$11:E$218,3,FALSE))</f>
        <v/>
      </c>
      <c r="C102" s="5"/>
      <c r="D102" s="93" t="s">
        <v>149</v>
      </c>
      <c r="E102" s="5"/>
      <c r="F102" s="94" t="s">
        <v>149</v>
      </c>
      <c r="G102" s="66"/>
      <c r="H102" s="95"/>
      <c r="I102" s="95"/>
      <c r="J102" s="95"/>
      <c r="K102" s="95"/>
      <c r="L102" s="95"/>
      <c r="M102" s="95"/>
      <c r="N102" s="95"/>
      <c r="O102" s="87"/>
      <c r="P102" s="91" t="str">
        <f>IF(H102="","",H102/(VLOOKUP(F102,'CONTAINER SIZE &amp; UM'!$I$11:$M$67,3,FALSE)))</f>
        <v/>
      </c>
      <c r="Q102" s="92" t="str">
        <f>IF(F102="","",VLOOKUP(F102,'CONTAINER SIZE &amp; UM'!$I$11:$M$67,5,FALSE))</f>
        <v xml:space="preserve"> </v>
      </c>
      <c r="R102" s="89"/>
    </row>
    <row r="103" spans="1:18" ht="21" x14ac:dyDescent="0.25">
      <c r="A103" s="117">
        <v>91</v>
      </c>
      <c r="B103" s="90" t="str">
        <f>IF(D103="(Select from Dropdown List)","",VLOOKUP(D103,'PRODUCT LIST'!C$11:E$218,3,FALSE))</f>
        <v/>
      </c>
      <c r="C103" s="5"/>
      <c r="D103" s="93" t="s">
        <v>149</v>
      </c>
      <c r="E103" s="5"/>
      <c r="F103" s="94" t="s">
        <v>149</v>
      </c>
      <c r="G103" s="66"/>
      <c r="H103" s="95"/>
      <c r="I103" s="95"/>
      <c r="J103" s="95"/>
      <c r="K103" s="95"/>
      <c r="L103" s="95"/>
      <c r="M103" s="95"/>
      <c r="N103" s="95"/>
      <c r="O103" s="87"/>
      <c r="P103" s="91" t="str">
        <f>IF(H103="","",H103/(VLOOKUP(F103,'CONTAINER SIZE &amp; UM'!$I$11:$M$67,3,FALSE)))</f>
        <v/>
      </c>
      <c r="Q103" s="92" t="str">
        <f>IF(F103="","",VLOOKUP(F103,'CONTAINER SIZE &amp; UM'!$I$11:$M$67,5,FALSE))</f>
        <v xml:space="preserve"> </v>
      </c>
      <c r="R103" s="89"/>
    </row>
    <row r="104" spans="1:18" ht="21" x14ac:dyDescent="0.25">
      <c r="A104" s="117">
        <v>92</v>
      </c>
      <c r="B104" s="90" t="str">
        <f>IF(D104="(Select from Dropdown List)","",VLOOKUP(D104,'PRODUCT LIST'!C$11:E$218,3,FALSE))</f>
        <v/>
      </c>
      <c r="C104" s="5"/>
      <c r="D104" s="93" t="s">
        <v>149</v>
      </c>
      <c r="E104" s="5"/>
      <c r="F104" s="94" t="s">
        <v>149</v>
      </c>
      <c r="G104" s="66"/>
      <c r="H104" s="95"/>
      <c r="I104" s="95"/>
      <c r="J104" s="95"/>
      <c r="K104" s="95"/>
      <c r="L104" s="95"/>
      <c r="M104" s="95"/>
      <c r="N104" s="95"/>
      <c r="O104" s="87"/>
      <c r="P104" s="91" t="str">
        <f>IF(H104="","",H104/(VLOOKUP(F104,'CONTAINER SIZE &amp; UM'!$I$11:$M$67,3,FALSE)))</f>
        <v/>
      </c>
      <c r="Q104" s="92" t="str">
        <f>IF(F104="","",VLOOKUP(F104,'CONTAINER SIZE &amp; UM'!$I$11:$M$67,5,FALSE))</f>
        <v xml:space="preserve"> </v>
      </c>
      <c r="R104" s="89"/>
    </row>
    <row r="105" spans="1:18" ht="21" x14ac:dyDescent="0.25">
      <c r="A105" s="117">
        <v>93</v>
      </c>
      <c r="B105" s="90" t="str">
        <f>IF(D105="(Select from Dropdown List)","",VLOOKUP(D105,'PRODUCT LIST'!C$11:E$218,3,FALSE))</f>
        <v/>
      </c>
      <c r="C105" s="5"/>
      <c r="D105" s="93" t="s">
        <v>149</v>
      </c>
      <c r="E105" s="5"/>
      <c r="F105" s="94" t="s">
        <v>149</v>
      </c>
      <c r="G105" s="66"/>
      <c r="H105" s="95"/>
      <c r="I105" s="95"/>
      <c r="J105" s="95"/>
      <c r="K105" s="95"/>
      <c r="L105" s="95"/>
      <c r="M105" s="95"/>
      <c r="N105" s="95"/>
      <c r="O105" s="87"/>
      <c r="P105" s="91" t="str">
        <f>IF(H105="","",H105/(VLOOKUP(F105,'CONTAINER SIZE &amp; UM'!$I$11:$M$67,3,FALSE)))</f>
        <v/>
      </c>
      <c r="Q105" s="92" t="str">
        <f>IF(F105="","",VLOOKUP(F105,'CONTAINER SIZE &amp; UM'!$I$11:$M$67,5,FALSE))</f>
        <v xml:space="preserve"> </v>
      </c>
      <c r="R105" s="89"/>
    </row>
    <row r="106" spans="1:18" ht="21" x14ac:dyDescent="0.25">
      <c r="A106" s="117">
        <v>94</v>
      </c>
      <c r="B106" s="90" t="str">
        <f>IF(D106="(Select from Dropdown List)","",VLOOKUP(D106,'PRODUCT LIST'!C$11:E$218,3,FALSE))</f>
        <v/>
      </c>
      <c r="C106" s="5"/>
      <c r="D106" s="93" t="s">
        <v>149</v>
      </c>
      <c r="E106" s="5"/>
      <c r="F106" s="94" t="s">
        <v>149</v>
      </c>
      <c r="G106" s="66"/>
      <c r="H106" s="95"/>
      <c r="I106" s="95"/>
      <c r="J106" s="95"/>
      <c r="K106" s="95"/>
      <c r="L106" s="95"/>
      <c r="M106" s="95"/>
      <c r="N106" s="95"/>
      <c r="O106" s="87"/>
      <c r="P106" s="91" t="str">
        <f>IF(H106="","",H106/(VLOOKUP(F106,'CONTAINER SIZE &amp; UM'!$I$11:$M$67,3,FALSE)))</f>
        <v/>
      </c>
      <c r="Q106" s="92" t="str">
        <f>IF(F106="","",VLOOKUP(F106,'CONTAINER SIZE &amp; UM'!$I$11:$M$67,5,FALSE))</f>
        <v xml:space="preserve"> </v>
      </c>
      <c r="R106" s="89"/>
    </row>
    <row r="107" spans="1:18" ht="21" x14ac:dyDescent="0.25">
      <c r="A107" s="117">
        <v>95</v>
      </c>
      <c r="B107" s="90" t="str">
        <f>IF(D107="(Select from Dropdown List)","",VLOOKUP(D107,'PRODUCT LIST'!C$11:E$218,3,FALSE))</f>
        <v/>
      </c>
      <c r="C107" s="5"/>
      <c r="D107" s="93" t="s">
        <v>149</v>
      </c>
      <c r="E107" s="5"/>
      <c r="F107" s="94" t="s">
        <v>149</v>
      </c>
      <c r="G107" s="66"/>
      <c r="H107" s="95"/>
      <c r="I107" s="95"/>
      <c r="J107" s="95"/>
      <c r="K107" s="95"/>
      <c r="L107" s="95"/>
      <c r="M107" s="95"/>
      <c r="N107" s="95"/>
      <c r="O107" s="87"/>
      <c r="P107" s="91" t="str">
        <f>IF(H107="","",H107/(VLOOKUP(F107,'CONTAINER SIZE &amp; UM'!$I$11:$M$67,3,FALSE)))</f>
        <v/>
      </c>
      <c r="Q107" s="92" t="str">
        <f>IF(F107="","",VLOOKUP(F107,'CONTAINER SIZE &amp; UM'!$I$11:$M$67,5,FALSE))</f>
        <v xml:space="preserve"> </v>
      </c>
      <c r="R107" s="89"/>
    </row>
    <row r="108" spans="1:18" ht="21" x14ac:dyDescent="0.25">
      <c r="A108" s="117">
        <v>96</v>
      </c>
      <c r="B108" s="90" t="str">
        <f>IF(D108="(Select from Dropdown List)","",VLOOKUP(D108,'PRODUCT LIST'!C$11:E$218,3,FALSE))</f>
        <v/>
      </c>
      <c r="C108" s="5"/>
      <c r="D108" s="93" t="s">
        <v>149</v>
      </c>
      <c r="E108" s="5"/>
      <c r="F108" s="94" t="s">
        <v>149</v>
      </c>
      <c r="G108" s="66"/>
      <c r="H108" s="95"/>
      <c r="I108" s="95"/>
      <c r="J108" s="95"/>
      <c r="K108" s="95"/>
      <c r="L108" s="95"/>
      <c r="M108" s="95"/>
      <c r="N108" s="95"/>
      <c r="O108" s="87"/>
      <c r="P108" s="91" t="str">
        <f>IF(H108="","",H108/(VLOOKUP(F108,'CONTAINER SIZE &amp; UM'!$I$11:$M$67,3,FALSE)))</f>
        <v/>
      </c>
      <c r="Q108" s="92" t="str">
        <f>IF(F108="","",VLOOKUP(F108,'CONTAINER SIZE &amp; UM'!$I$11:$M$67,5,FALSE))</f>
        <v xml:space="preserve"> </v>
      </c>
      <c r="R108" s="89"/>
    </row>
    <row r="109" spans="1:18" ht="21" x14ac:dyDescent="0.25">
      <c r="A109" s="117">
        <v>97</v>
      </c>
      <c r="B109" s="90" t="str">
        <f>IF(D109="(Select from Dropdown List)","",VLOOKUP(D109,'PRODUCT LIST'!C$11:E$218,3,FALSE))</f>
        <v/>
      </c>
      <c r="C109" s="5"/>
      <c r="D109" s="93" t="s">
        <v>149</v>
      </c>
      <c r="E109" s="5"/>
      <c r="F109" s="94" t="s">
        <v>149</v>
      </c>
      <c r="G109" s="66"/>
      <c r="H109" s="95"/>
      <c r="I109" s="95"/>
      <c r="J109" s="95"/>
      <c r="K109" s="95"/>
      <c r="L109" s="95"/>
      <c r="M109" s="95"/>
      <c r="N109" s="95"/>
      <c r="O109" s="87"/>
      <c r="P109" s="91" t="str">
        <f>IF(H109="","",H109/(VLOOKUP(F109,'CONTAINER SIZE &amp; UM'!$I$11:$M$67,3,FALSE)))</f>
        <v/>
      </c>
      <c r="Q109" s="92" t="str">
        <f>IF(F109="","",VLOOKUP(F109,'CONTAINER SIZE &amp; UM'!$I$11:$M$67,5,FALSE))</f>
        <v xml:space="preserve"> </v>
      </c>
      <c r="R109" s="89"/>
    </row>
    <row r="110" spans="1:18" ht="21" x14ac:dyDescent="0.25">
      <c r="A110" s="117">
        <v>98</v>
      </c>
      <c r="B110" s="90" t="str">
        <f>IF(D110="(Select from Dropdown List)","",VLOOKUP(D110,'PRODUCT LIST'!C$11:E$218,3,FALSE))</f>
        <v/>
      </c>
      <c r="C110" s="5"/>
      <c r="D110" s="93" t="s">
        <v>149</v>
      </c>
      <c r="E110" s="5"/>
      <c r="F110" s="94" t="s">
        <v>149</v>
      </c>
      <c r="G110" s="66"/>
      <c r="H110" s="95"/>
      <c r="I110" s="95"/>
      <c r="J110" s="95"/>
      <c r="K110" s="95"/>
      <c r="L110" s="95"/>
      <c r="M110" s="95"/>
      <c r="N110" s="95"/>
      <c r="O110" s="87"/>
      <c r="P110" s="91" t="str">
        <f>IF(H110="","",H110/(VLOOKUP(F110,'CONTAINER SIZE &amp; UM'!$I$11:$M$67,3,FALSE)))</f>
        <v/>
      </c>
      <c r="Q110" s="92" t="str">
        <f>IF(F110="","",VLOOKUP(F110,'CONTAINER SIZE &amp; UM'!$I$11:$M$67,5,FALSE))</f>
        <v xml:space="preserve"> </v>
      </c>
      <c r="R110" s="89"/>
    </row>
    <row r="111" spans="1:18" ht="21" x14ac:dyDescent="0.25">
      <c r="A111" s="117">
        <v>99</v>
      </c>
      <c r="B111" s="90" t="str">
        <f>IF(D111="(Select from Dropdown List)","",VLOOKUP(D111,'PRODUCT LIST'!C$11:E$218,3,FALSE))</f>
        <v/>
      </c>
      <c r="C111" s="5"/>
      <c r="D111" s="93" t="s">
        <v>149</v>
      </c>
      <c r="E111" s="5"/>
      <c r="F111" s="94" t="s">
        <v>149</v>
      </c>
      <c r="G111" s="66"/>
      <c r="H111" s="95"/>
      <c r="I111" s="95"/>
      <c r="J111" s="95"/>
      <c r="K111" s="95"/>
      <c r="L111" s="95"/>
      <c r="M111" s="95"/>
      <c r="N111" s="95"/>
      <c r="O111" s="87"/>
      <c r="P111" s="91" t="str">
        <f>IF(H111="","",H111/(VLOOKUP(F111,'CONTAINER SIZE &amp; UM'!$I$11:$M$67,3,FALSE)))</f>
        <v/>
      </c>
      <c r="Q111" s="92" t="str">
        <f>IF(F111="","",VLOOKUP(F111,'CONTAINER SIZE &amp; UM'!$I$11:$M$67,5,FALSE))</f>
        <v xml:space="preserve"> </v>
      </c>
      <c r="R111" s="89"/>
    </row>
    <row r="112" spans="1:18" ht="21" x14ac:dyDescent="0.25">
      <c r="A112" s="117">
        <v>100</v>
      </c>
      <c r="B112" s="90" t="str">
        <f>IF(D112="(Select from Dropdown List)","",VLOOKUP(D112,'PRODUCT LIST'!C$11:E$218,3,FALSE))</f>
        <v/>
      </c>
      <c r="C112" s="5"/>
      <c r="D112" s="93" t="s">
        <v>149</v>
      </c>
      <c r="E112" s="5"/>
      <c r="F112" s="94" t="s">
        <v>149</v>
      </c>
      <c r="G112" s="66"/>
      <c r="H112" s="95"/>
      <c r="I112" s="95"/>
      <c r="J112" s="95"/>
      <c r="K112" s="95"/>
      <c r="L112" s="95"/>
      <c r="M112" s="95"/>
      <c r="N112" s="95"/>
      <c r="O112" s="87"/>
      <c r="P112" s="91" t="str">
        <f>IF(H112="","",H112/(VLOOKUP(F112,'CONTAINER SIZE &amp; UM'!$I$11:$M$67,3,FALSE)))</f>
        <v/>
      </c>
      <c r="Q112" s="92" t="str">
        <f>IF(F112="","",VLOOKUP(F112,'CONTAINER SIZE &amp; UM'!$I$11:$M$67,5,FALSE))</f>
        <v xml:space="preserve"> </v>
      </c>
      <c r="R112" s="89"/>
    </row>
    <row r="113" spans="3:18" x14ac:dyDescent="0.25">
      <c r="C113" s="53"/>
      <c r="D113" s="52"/>
      <c r="E113" s="53"/>
      <c r="F113" s="67"/>
      <c r="G113" s="67"/>
      <c r="H113" s="68"/>
      <c r="I113" s="67"/>
      <c r="J113" s="67"/>
      <c r="K113" s="67"/>
      <c r="L113" s="67"/>
      <c r="M113" s="67"/>
      <c r="N113" s="67"/>
      <c r="O113" s="67"/>
      <c r="P113" s="67"/>
      <c r="Q113" s="67"/>
      <c r="R113" s="67"/>
    </row>
    <row r="114" spans="3:18" ht="24" customHeight="1" x14ac:dyDescent="0.25">
      <c r="C114" s="54"/>
      <c r="D114" s="54"/>
      <c r="E114" s="54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</row>
  </sheetData>
  <sheetProtection algorithmName="SHA-512" hashValue="2ksL1zvTrovRW4Jzs/M6Jr+D20PRn2NVbScVrNQhRCGWofzs0KTLmNtLZgN/UgiJ7wCKRQ9yqQYtGIYtokzKKQ==" saltValue="ltWOu/ireGiokXixQc978Q==" spinCount="100000" sheet="1" selectLockedCells="1"/>
  <mergeCells count="15">
    <mergeCell ref="D5:Q5"/>
    <mergeCell ref="D2:Q2"/>
    <mergeCell ref="D3:Q3"/>
    <mergeCell ref="D4:Q4"/>
    <mergeCell ref="B1:D1"/>
    <mergeCell ref="E1:R1"/>
    <mergeCell ref="P12:Q12"/>
    <mergeCell ref="B11:B12"/>
    <mergeCell ref="D11:D12"/>
    <mergeCell ref="F11:F12"/>
    <mergeCell ref="H11:H12"/>
    <mergeCell ref="O11:O12"/>
    <mergeCell ref="E11:E12"/>
    <mergeCell ref="G11:G12"/>
    <mergeCell ref="C11:C12"/>
  </mergeCells>
  <dataValidations count="3">
    <dataValidation operator="greaterThanOrEqual" allowBlank="1" showInputMessage="1" showErrorMessage="1" sqref="Q8:Q9 Q11 H11:N11" xr:uid="{00000000-0002-0000-0300-000000000000}"/>
    <dataValidation type="decimal" operator="greaterThanOrEqual" allowBlank="1" showInputMessage="1" showErrorMessage="1" sqref="R13:R112 P7:P9 H7:N9 P11 O13:P112 G13:G112 E13:E112 C13:C112" xr:uid="{00000000-0002-0000-0300-000001000000}">
      <formula1>0</formula1>
    </dataValidation>
    <dataValidation type="decimal" operator="greaterThanOrEqual" allowBlank="1" showInputMessage="1" showErrorMessage="1" sqref="H13:N112" xr:uid="{00000000-0002-0000-0300-000002000000}">
      <formula1>0.01</formula1>
    </dataValidation>
  </dataValidations>
  <hyperlinks>
    <hyperlink ref="D4" r:id="rId1" xr:uid="{0B1E1E39-31CC-4645-ADAD-124C0D1B2E26}"/>
  </hyperlinks>
  <pageMargins left="0.7" right="0.7" top="0.75" bottom="0.75" header="0.3" footer="0.3"/>
  <pageSetup scale="24" fitToHeight="2" orientation="portrait" r:id="rId2"/>
  <rowBreaks count="3" manualBreakCount="3">
    <brk id="38" min="3" max="20" man="1"/>
    <brk id="39" min="3" max="20" man="1"/>
    <brk id="40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5BDEC28-58B0-4374-9385-20C0C057D2B4}">
            <xm:f>VLOOKUP($D13,'PRODUCT LIST'!$C$12:$F$217,4,FALSE)=1</xm:f>
            <x14:dxf>
              <fill>
                <patternFill>
                  <bgColor rgb="FFFFFF00"/>
                </patternFill>
              </fill>
            </x14:dxf>
          </x14:cfRule>
          <xm:sqref>D13:D112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4000000}">
          <x14:formula1>
            <xm:f>'CONTAINER SIZE &amp; UM'!$I$11:$I$67</xm:f>
          </x14:formula1>
          <xm:sqref>F13:F112</xm:sqref>
        </x14:dataValidation>
        <x14:dataValidation type="list" allowBlank="1" showInputMessage="1" showErrorMessage="1" xr:uid="{00000000-0002-0000-0300-000003000000}">
          <x14:formula1>
            <xm:f>'PRODUCT LIST'!$C$11:$C$218</xm:f>
          </x14:formula1>
          <xm:sqref>D13:D112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3"/>
  <sheetViews>
    <sheetView showGridLines="0" zoomScale="130" zoomScaleNormal="130" workbookViewId="0">
      <selection activeCell="B7" sqref="B7"/>
    </sheetView>
  </sheetViews>
  <sheetFormatPr defaultRowHeight="15" x14ac:dyDescent="0.25"/>
  <cols>
    <col min="1" max="1" width="35.28515625" customWidth="1"/>
    <col min="2" max="2" width="33.85546875" customWidth="1"/>
    <col min="3" max="4" width="28.140625" customWidth="1"/>
    <col min="5" max="5" width="30.5703125" customWidth="1"/>
  </cols>
  <sheetData>
    <row r="1" spans="1:5" s="1" customFormat="1" ht="18.75" customHeight="1" x14ac:dyDescent="0.25">
      <c r="A1" s="101" t="str">
        <f>+'VENDOR INFO'!A1</f>
        <v>375-24  Pricing   7/12/23</v>
      </c>
      <c r="B1" s="199" t="str">
        <f>+'VENDOR INFO'!D1</f>
        <v xml:space="preserve">	Herbicides, Surfactants, Adjuvants &amp; Tank Cleaners</v>
      </c>
      <c r="C1" s="200"/>
      <c r="D1" s="200"/>
      <c r="E1" s="201"/>
    </row>
    <row r="2" spans="1:5" ht="18.75" customHeight="1" x14ac:dyDescent="0.25">
      <c r="A2" s="105" t="s">
        <v>15</v>
      </c>
      <c r="B2" s="202" t="str">
        <f>IF('VENDOR INFO'!D2="Enter Vendor Name Here","Enter Vendor Name on VENDOR INFO tab",'VENDOR INFO'!D2)</f>
        <v>Enter Vendor Name on VENDOR INFO tab</v>
      </c>
      <c r="C2" s="203"/>
      <c r="D2" s="203"/>
      <c r="E2" s="204"/>
    </row>
    <row r="3" spans="1:5" ht="18.75" customHeight="1" x14ac:dyDescent="0.25">
      <c r="A3" s="104" t="s">
        <v>28</v>
      </c>
      <c r="B3" s="202" t="str">
        <f>IF('VENDOR INFO'!D4="Enter License Number Here","Enter License Number on VENDOR INFO tab",'VENDOR INFO'!D4)</f>
        <v>Enter License Number on VENDOR INFO tab</v>
      </c>
      <c r="C3" s="203"/>
      <c r="D3" s="203"/>
      <c r="E3" s="204"/>
    </row>
    <row r="4" spans="1:5" ht="18.75" customHeight="1" x14ac:dyDescent="0.3">
      <c r="A4" s="18" t="s">
        <v>21</v>
      </c>
      <c r="B4" s="198" t="s">
        <v>20</v>
      </c>
      <c r="C4" s="198"/>
      <c r="D4" s="198"/>
      <c r="E4" s="198"/>
    </row>
    <row r="5" spans="1:5" ht="27.75" customHeight="1" x14ac:dyDescent="0.35">
      <c r="A5" s="195" t="s">
        <v>1</v>
      </c>
      <c r="B5" s="196"/>
      <c r="C5" s="196"/>
      <c r="D5" s="196"/>
      <c r="E5" s="197"/>
    </row>
    <row r="6" spans="1:5" ht="36" x14ac:dyDescent="0.25">
      <c r="A6" s="17" t="s">
        <v>0</v>
      </c>
      <c r="B6" s="21" t="s">
        <v>2</v>
      </c>
      <c r="C6" s="17" t="s">
        <v>26</v>
      </c>
      <c r="D6" s="16" t="s">
        <v>4</v>
      </c>
      <c r="E6" s="7" t="s">
        <v>19</v>
      </c>
    </row>
    <row r="7" spans="1:5" x14ac:dyDescent="0.25">
      <c r="A7" s="2" t="s">
        <v>3</v>
      </c>
      <c r="B7" s="15" t="s">
        <v>25</v>
      </c>
      <c r="C7" s="14" t="s">
        <v>24</v>
      </c>
      <c r="D7" s="14" t="s">
        <v>23</v>
      </c>
      <c r="E7" s="13">
        <v>5</v>
      </c>
    </row>
    <row r="8" spans="1:5" x14ac:dyDescent="0.25">
      <c r="A8" s="2" t="s">
        <v>3</v>
      </c>
      <c r="B8" s="10"/>
      <c r="C8" s="11"/>
      <c r="D8" s="11"/>
      <c r="E8" s="12"/>
    </row>
    <row r="9" spans="1:5" x14ac:dyDescent="0.25">
      <c r="A9" s="2" t="s">
        <v>3</v>
      </c>
      <c r="B9" s="10"/>
      <c r="C9" s="11"/>
      <c r="D9" s="11"/>
      <c r="E9" s="12"/>
    </row>
    <row r="10" spans="1:5" x14ac:dyDescent="0.25">
      <c r="A10" s="2" t="s">
        <v>3</v>
      </c>
      <c r="B10" s="10"/>
      <c r="C10" s="11"/>
      <c r="D10" s="11"/>
      <c r="E10" s="12"/>
    </row>
    <row r="11" spans="1:5" x14ac:dyDescent="0.25">
      <c r="A11" s="2" t="s">
        <v>3</v>
      </c>
      <c r="B11" s="10"/>
      <c r="C11" s="11"/>
      <c r="D11" s="11"/>
      <c r="E11" s="12"/>
    </row>
    <row r="12" spans="1:5" ht="15.75" thickBot="1" x14ac:dyDescent="0.3">
      <c r="A12" s="22"/>
      <c r="B12" s="23"/>
      <c r="C12" s="23"/>
      <c r="D12" s="23"/>
      <c r="E12" s="23"/>
    </row>
    <row r="13" spans="1:5" x14ac:dyDescent="0.25">
      <c r="A13" s="194" t="s">
        <v>22</v>
      </c>
      <c r="B13" s="194"/>
      <c r="C13" s="194"/>
      <c r="D13" s="194"/>
      <c r="E13" s="194"/>
    </row>
  </sheetData>
  <sheetProtection algorithmName="SHA-512" hashValue="0zIb5VFjzcdYo2BAqfMvF0eiC/xP6Yd51jterHgD6anvBLCIDHnvLAKAbluBeWw7cBzA1jZ+1efXJG9lU5+MkQ==" saltValue="D9G5z7w8RIkd+8JQ4dYyhw==" spinCount="100000" sheet="1" selectLockedCells="1"/>
  <mergeCells count="6">
    <mergeCell ref="A13:E13"/>
    <mergeCell ref="A5:E5"/>
    <mergeCell ref="B4:E4"/>
    <mergeCell ref="B1:E1"/>
    <mergeCell ref="B2:E2"/>
    <mergeCell ref="B3:E3"/>
  </mergeCells>
  <dataValidations disablePrompts="1" count="1">
    <dataValidation type="decimal" operator="greaterThanOrEqual" allowBlank="1" showInputMessage="1" showErrorMessage="1" sqref="E7:E11" xr:uid="{00000000-0002-0000-0400-000000000000}">
      <formula1>0</formula1>
    </dataValidation>
  </dataValidations>
  <hyperlinks>
    <hyperlink ref="B4:D4" r:id="rId1" display="http://www.cdms.net/LabelsSDS/home/" xr:uid="{00000000-0004-0000-0400-000000000000}"/>
  </hyperlinks>
  <pageMargins left="0.7" right="0.7" top="0.75" bottom="0.75" header="0.3" footer="0.3"/>
  <pageSetup scale="5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7"/>
  <sheetViews>
    <sheetView zoomScale="130" zoomScaleNormal="130" workbookViewId="0">
      <selection activeCell="B16" sqref="B16"/>
    </sheetView>
  </sheetViews>
  <sheetFormatPr defaultRowHeight="15" x14ac:dyDescent="0.25"/>
  <cols>
    <col min="1" max="1" width="48.7109375" customWidth="1"/>
    <col min="2" max="2" width="39.85546875" customWidth="1"/>
    <col min="3" max="3" width="18.7109375" customWidth="1"/>
    <col min="4" max="4" width="27" customWidth="1"/>
  </cols>
  <sheetData>
    <row r="1" spans="1:12" x14ac:dyDescent="0.25">
      <c r="A1" s="84" t="str">
        <f>+'VENDOR INFO'!A1</f>
        <v>375-24  Pricing   7/12/23</v>
      </c>
      <c r="B1" s="205" t="str">
        <f>+'VENDOR INFO'!D1</f>
        <v xml:space="preserve">	Herbicides, Surfactants, Adjuvants &amp; Tank Cleaners</v>
      </c>
      <c r="C1" s="205"/>
      <c r="D1" s="206"/>
      <c r="E1" s="9"/>
      <c r="F1" s="9"/>
      <c r="G1" s="9"/>
      <c r="H1" s="9"/>
      <c r="I1" s="9"/>
      <c r="J1" s="9"/>
      <c r="K1" s="9"/>
      <c r="L1" s="9"/>
    </row>
    <row r="2" spans="1:12" x14ac:dyDescent="0.25">
      <c r="A2" s="103" t="s">
        <v>374</v>
      </c>
      <c r="B2" s="207" t="str">
        <f>IF('VENDOR INFO'!D2="Enter Vendor Name Here","Enter Vendor Name on VENDOR INFO tab",'VENDOR INFO'!D2)</f>
        <v>Enter Vendor Name on VENDOR INFO tab</v>
      </c>
      <c r="C2" s="207"/>
      <c r="D2" s="207"/>
    </row>
    <row r="3" spans="1:12" x14ac:dyDescent="0.25">
      <c r="A3" s="102" t="s">
        <v>28</v>
      </c>
      <c r="B3" s="207" t="str">
        <f>IF('VENDOR INFO'!D4="Enter License Number Here","Enter License Number on VENDOR INFO tab",'VENDOR INFO'!D4)</f>
        <v>Enter License Number on VENDOR INFO tab</v>
      </c>
      <c r="C3" s="207"/>
      <c r="D3" s="207"/>
    </row>
    <row r="4" spans="1:12" ht="21" x14ac:dyDescent="0.35">
      <c r="A4" s="210" t="s">
        <v>6</v>
      </c>
      <c r="B4" s="211"/>
      <c r="C4" s="211"/>
      <c r="D4" s="212"/>
    </row>
    <row r="5" spans="1:12" x14ac:dyDescent="0.25">
      <c r="A5" s="24" t="s">
        <v>7</v>
      </c>
      <c r="B5" s="116" t="s">
        <v>27</v>
      </c>
      <c r="C5" s="216" t="s">
        <v>10</v>
      </c>
      <c r="D5" s="217"/>
    </row>
    <row r="6" spans="1:12" x14ac:dyDescent="0.25">
      <c r="A6" s="25" t="s">
        <v>8</v>
      </c>
      <c r="B6" s="8"/>
      <c r="C6" s="218"/>
      <c r="D6" s="219"/>
    </row>
    <row r="7" spans="1:12" x14ac:dyDescent="0.25">
      <c r="A7" s="25" t="s">
        <v>9</v>
      </c>
      <c r="B7" s="8"/>
      <c r="C7" s="218"/>
      <c r="D7" s="219"/>
    </row>
    <row r="8" spans="1:12" x14ac:dyDescent="0.25">
      <c r="A8" s="121" t="s">
        <v>11</v>
      </c>
      <c r="B8" s="8"/>
      <c r="C8" s="85"/>
      <c r="D8" s="86"/>
    </row>
    <row r="9" spans="1:12" x14ac:dyDescent="0.25">
      <c r="A9" s="121" t="s">
        <v>11</v>
      </c>
      <c r="B9" s="8"/>
      <c r="C9" s="85"/>
      <c r="D9" s="86"/>
    </row>
    <row r="10" spans="1:12" x14ac:dyDescent="0.25">
      <c r="A10" s="121" t="s">
        <v>11</v>
      </c>
      <c r="B10" s="29"/>
      <c r="C10" s="85"/>
      <c r="D10" s="86"/>
    </row>
    <row r="11" spans="1:12" x14ac:dyDescent="0.25">
      <c r="A11" s="121" t="s">
        <v>11</v>
      </c>
      <c r="B11" s="8"/>
      <c r="C11" s="218" t="s">
        <v>41</v>
      </c>
      <c r="D11" s="219"/>
    </row>
    <row r="12" spans="1:12" x14ac:dyDescent="0.25">
      <c r="A12" s="28"/>
      <c r="B12" s="29"/>
      <c r="C12" s="29"/>
      <c r="D12" s="30"/>
    </row>
    <row r="13" spans="1:12" x14ac:dyDescent="0.25">
      <c r="A13" s="213" t="s">
        <v>12</v>
      </c>
      <c r="B13" s="214"/>
      <c r="C13" s="214"/>
      <c r="D13" s="215"/>
    </row>
    <row r="14" spans="1:12" x14ac:dyDescent="0.25">
      <c r="A14" s="31"/>
      <c r="B14" s="29"/>
      <c r="C14" s="29"/>
      <c r="D14" s="30"/>
    </row>
    <row r="15" spans="1:12" x14ac:dyDescent="0.25">
      <c r="A15" s="25" t="s">
        <v>13</v>
      </c>
      <c r="B15" s="26" t="s">
        <v>14</v>
      </c>
      <c r="C15" s="29"/>
      <c r="D15" s="30"/>
    </row>
    <row r="16" spans="1:12" x14ac:dyDescent="0.25">
      <c r="A16" s="27"/>
      <c r="B16" s="8"/>
      <c r="C16" s="29"/>
      <c r="D16" s="30"/>
    </row>
    <row r="17" spans="1:4" ht="15.75" thickBot="1" x14ac:dyDescent="0.3">
      <c r="A17" s="20"/>
      <c r="B17" s="19"/>
      <c r="C17" s="208"/>
      <c r="D17" s="209"/>
    </row>
  </sheetData>
  <sheetProtection algorithmName="SHA-512" hashValue="VbaWd88QPreU/cEoAclHxG3tNsaisXr6ktEXIvZQxz0zo5Zvz8dQw9ieD5gG+3KodDz+BEPgDFfjBMcLPU545A==" saltValue="Hso2+hDKnCSZ+h/++AKXoA==" spinCount="100000" sheet="1" selectLockedCells="1"/>
  <mergeCells count="10">
    <mergeCell ref="B1:D1"/>
    <mergeCell ref="B2:D2"/>
    <mergeCell ref="B3:D3"/>
    <mergeCell ref="C17:D17"/>
    <mergeCell ref="A4:D4"/>
    <mergeCell ref="A13:D13"/>
    <mergeCell ref="C5:D5"/>
    <mergeCell ref="C6:D6"/>
    <mergeCell ref="C7:D7"/>
    <mergeCell ref="C11:D11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34BF1F7-5915-41A7-AF50-4E3740E87E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B33296-6704-490B-98CC-2C97B80D89C7}">
  <ds:schemaRefs>
    <ds:schemaRef ds:uri="http://purl.org/dc/dcmitype/"/>
    <ds:schemaRef ds:uri="http://purl.org/dc/terms/"/>
    <ds:schemaRef ds:uri="6a2368ab-a432-4923-944c-869de255f87a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2cfc50fe-988a-4787-b24b-685a9b179229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C62E0F4-510C-4EDF-9CAF-1A873ECB3577}"/>
</file>

<file path=customXml/itemProps4.xml><?xml version="1.0" encoding="utf-8"?>
<ds:datastoreItem xmlns:ds="http://schemas.openxmlformats.org/officeDocument/2006/customXml" ds:itemID="{7EC287D0-EF8B-468B-977F-5C2B02CCE62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VENDOR INFO</vt:lpstr>
      <vt:lpstr>CONTAINER SIZE &amp; UM</vt:lpstr>
      <vt:lpstr>PRODUCT LIST</vt:lpstr>
      <vt:lpstr>HERBICIDE &amp; SURFACTANT PRICING</vt:lpstr>
      <vt:lpstr>Tank Cleaner</vt:lpstr>
      <vt:lpstr>Custom Blend Containers</vt:lpstr>
      <vt:lpstr>'HERBICIDE &amp; SURFACTANT PRICING'!Print_Area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Herbicides</dc:title>
  <dc:subject>Herbicides</dc:subject>
  <dc:creator>Scott Lucas</dc:creator>
  <cp:lastModifiedBy>Alatsis, Dean</cp:lastModifiedBy>
  <cp:lastPrinted>2016-09-01T14:58:50Z</cp:lastPrinted>
  <dcterms:created xsi:type="dcterms:W3CDTF">2011-04-26T12:44:56Z</dcterms:created>
  <dcterms:modified xsi:type="dcterms:W3CDTF">2023-07-12T18:47:41Z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0x01010063AA6ED77E5F0E43975156798AFC65E5</vt:lpwstr>
  </property>
</Properties>
</file>