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70" tabRatio="759" firstSheet="4" activeTab="9"/>
  </bookViews>
  <sheets>
    <sheet name="FPA_Summary" sheetId="1" r:id="rId1"/>
    <sheet name="Earthwork" sheetId="2" r:id="rId2"/>
    <sheet name="Aggregate" sheetId="3" r:id="rId3"/>
    <sheet name="Select Granular Backfill" sheetId="4" r:id="rId4"/>
    <sheet name="Planing" sheetId="5" r:id="rId5"/>
    <sheet name="Flexible" sheetId="6" r:id="rId6"/>
    <sheet name="Rigid" sheetId="7" r:id="rId7"/>
    <sheet name="Structures" sheetId="8" r:id="rId8"/>
    <sheet name="Item_Master" sheetId="9" r:id="rId9"/>
    <sheet name="FPA_From_Internet" sheetId="10" r:id="rId10"/>
  </sheets>
  <definedNames>
    <definedName name="_xlnm._FilterDatabase" localSheetId="8" hidden="1">'Item_Master'!$A$3:$J$3</definedName>
    <definedName name="_xlfn.SINGLE" hidden="1">#NAME?</definedName>
    <definedName name="_xlnm.Print_Area" localSheetId="2">'Aggregate'!$A$6:$N$60</definedName>
    <definedName name="_xlnm.Print_Area" localSheetId="1">'Earthwork'!$A$6:$N$61</definedName>
    <definedName name="_xlnm.Print_Area" localSheetId="5">'Flexible'!$A$6:$N$60</definedName>
    <definedName name="_xlnm.Print_Area" localSheetId="0">'FPA_Summary'!$A$8:$L$24</definedName>
    <definedName name="_xlnm.Print_Area" localSheetId="6">'Rigid'!$A$6:$N$60</definedName>
    <definedName name="_xlnm.Print_Area" localSheetId="7">'Structures'!$A$6:$N$60</definedName>
    <definedName name="Units">'Item_Master'!#REF!</definedName>
  </definedNames>
  <calcPr fullCalcOnLoad="1"/>
</workbook>
</file>

<file path=xl/sharedStrings.xml><?xml version="1.0" encoding="utf-8"?>
<sst xmlns="http://schemas.openxmlformats.org/spreadsheetml/2006/main" count="3108" uniqueCount="1194">
  <si>
    <t>HIGH PERFORMANCE CONCRETE, FOR BRIDGE DECK WITH WARRANTY</t>
  </si>
  <si>
    <t>894E10001</t>
  </si>
  <si>
    <t>HIGH PERFORMANCE CONCRETE, FOR BRIDGE DECK WITH</t>
  </si>
  <si>
    <t>894E50000</t>
  </si>
  <si>
    <t>898E10000</t>
  </si>
  <si>
    <t>QC/QA CONCRETE, CLASS QSC3</t>
  </si>
  <si>
    <t>898E10200</t>
  </si>
  <si>
    <t>QC/QA CONCRETE, CLASS QSC2, SUPERSTRUCTURE (DECK)</t>
  </si>
  <si>
    <t>898E10201</t>
  </si>
  <si>
    <t>QC/QA CONCRETE, CLASS QSC2, SUPERSTRUCTURE (DECK), AS PER</t>
  </si>
  <si>
    <t>898E10400</t>
  </si>
  <si>
    <t>QC/QA CONCRETE, CLASS QSC3, SUPERSTRUCTURE (DECK)</t>
  </si>
  <si>
    <t>898E10600</t>
  </si>
  <si>
    <t>898E10700</t>
  </si>
  <si>
    <t>QC/QA CONCRETE, CLASS QSC2, SUPERSTRUCTURE</t>
  </si>
  <si>
    <t>898E10701</t>
  </si>
  <si>
    <t>898E10704</t>
  </si>
  <si>
    <t>898E10705</t>
  </si>
  <si>
    <t>898E10708</t>
  </si>
  <si>
    <t>898E10709</t>
  </si>
  <si>
    <t>898E10800</t>
  </si>
  <si>
    <t>898E11000</t>
  </si>
  <si>
    <t>QC/QA CONCRETE, CLASS QSC2, SUPERSTRUCTURE (PARAPET)</t>
  </si>
  <si>
    <t>898E11001</t>
  </si>
  <si>
    <t>QC/QA CONCRETE, CLASS QSC2, SUPERSTRUCTURE (PARAPET), AS PER</t>
  </si>
  <si>
    <t>898E11100</t>
  </si>
  <si>
    <t>898E11101</t>
  </si>
  <si>
    <t>QC/QA CONCRETE, CLASS QSC2, SUPERSTRUCTURE, AS PER PLAN</t>
  </si>
  <si>
    <t>898E11200</t>
  </si>
  <si>
    <t>QC/QA CONCRETE, CLASS QSC3, SUPERSTRUCTURE (PARAPET)</t>
  </si>
  <si>
    <t>898E11400</t>
  </si>
  <si>
    <t>QC/QA CONCRETE, CLASS QSC3, SUPERSTRUCTURE</t>
  </si>
  <si>
    <t>898E11401</t>
  </si>
  <si>
    <t>QC/QA CONCRETE, CLASS QSC3, SUPERSTRUCTURE, AS PER PLAN</t>
  </si>
  <si>
    <t>898E20000</t>
  </si>
  <si>
    <t>QC/QA CONCRETE, CLASS QSC1, SUBSTRUCTURE</t>
  </si>
  <si>
    <t>898E20001</t>
  </si>
  <si>
    <t>QC/QA CONCRETE, CLASS QSC1, SUBSTRUCTURE, AS PER PLAN</t>
  </si>
  <si>
    <t>898E20100</t>
  </si>
  <si>
    <t>QC/QA CONCRETE, CLASS QSC1, SUBSTRUCTURE (PIER ABOVE</t>
  </si>
  <si>
    <t>898E20101</t>
  </si>
  <si>
    <t>898E20150</t>
  </si>
  <si>
    <t>QC/QA CONCRETE, CLASS QSC1, SUBSTRUCTURE (ABUTMENT)</t>
  </si>
  <si>
    <t>898E20151</t>
  </si>
  <si>
    <t>QC/QA CONCRETE, CLASS QSC1, SUBSTRUCTURE (ABUTMENT), AS PER</t>
  </si>
  <si>
    <t>898E20160</t>
  </si>
  <si>
    <t>QC/QA CONCRETE, CLASS QSC1, SUBSTRUCTURE (ABUTMENT INCLUDING</t>
  </si>
  <si>
    <t>898E20161</t>
  </si>
  <si>
    <t>898E20200</t>
  </si>
  <si>
    <t>QC/QA CONCRETE, CLASS QSC3, SUBSTRUCTURE</t>
  </si>
  <si>
    <t>898E20300</t>
  </si>
  <si>
    <t>QC/QA CONCRETE, CLASS QSC1, SUBSTRUCTURE (FOOTING)</t>
  </si>
  <si>
    <t>898E20301</t>
  </si>
  <si>
    <t>QC/QA CONCRETE, CLASS QSC1, SUBSTRUCTURE (FOOTING),</t>
  </si>
  <si>
    <t>898E98000</t>
  </si>
  <si>
    <t>QC/QA CONCRETE, MISC.:</t>
  </si>
  <si>
    <t>Threshold Quantity=</t>
  </si>
  <si>
    <t>Excavation</t>
  </si>
  <si>
    <t>Borrow/ Embankment</t>
  </si>
  <si>
    <t>Month Placed</t>
  </si>
  <si>
    <t>Item Description</t>
  </si>
  <si>
    <t>The adjustment is made ONLY for the greater of the sum of all Excavation, or the sum of all Borrow and Embankment (not both)</t>
  </si>
  <si>
    <t>Item Number</t>
  </si>
  <si>
    <t>Category</t>
  </si>
  <si>
    <t>Aggregate Bases</t>
  </si>
  <si>
    <t>Flexible Bases and Pavement</t>
  </si>
  <si>
    <t>Rigid Bases and Pavement</t>
  </si>
  <si>
    <t>Structural Concrete</t>
  </si>
  <si>
    <t>List of Items from the Office of Estimating Item Master</t>
  </si>
  <si>
    <t>Convert to CU YD</t>
  </si>
  <si>
    <t>Special Instructions</t>
  </si>
  <si>
    <t>Flexible Bases and Pavements</t>
  </si>
  <si>
    <t>Rigid Bases and Pavements</t>
  </si>
  <si>
    <t>Total</t>
  </si>
  <si>
    <t>Sum of Earthwork Items</t>
  </si>
  <si>
    <t>Earthwork Category</t>
  </si>
  <si>
    <t>Enter data into green cells only.</t>
  </si>
  <si>
    <t>Q               (in gallons)</t>
  </si>
  <si>
    <t>Volume Placed (in CY)</t>
  </si>
  <si>
    <t>Threshold Quantity =</t>
  </si>
  <si>
    <t>Flexible Bases and Pavements Category</t>
  </si>
  <si>
    <t>Sum of Flexible Bases and Pavements Items</t>
  </si>
  <si>
    <t>424E10000</t>
  </si>
  <si>
    <t>Ref No</t>
  </si>
  <si>
    <t>Rigid Bases and Pavements Category</t>
  </si>
  <si>
    <t>Sum of Rigid Bases and Pavement Items</t>
  </si>
  <si>
    <t>Sum of Aggregate Base Items</t>
  </si>
  <si>
    <t>Aggregate Base Category</t>
  </si>
  <si>
    <t>Aggregate Base Volume</t>
  </si>
  <si>
    <t>Flexible Base and Pavement Volume</t>
  </si>
  <si>
    <t>Rigid Bases and Pavements Quantity</t>
  </si>
  <si>
    <t>524M95100</t>
  </si>
  <si>
    <t>Ohio Department of Transportation, Construction Documentation</t>
  </si>
  <si>
    <t>Eligible for Fpa?</t>
  </si>
  <si>
    <t>Cbp ($)</t>
  </si>
  <si>
    <t>Mbp ($)</t>
  </si>
  <si>
    <t>Fpa ($)</t>
  </si>
  <si>
    <t>CY</t>
  </si>
  <si>
    <t xml:space="preserve"> </t>
  </si>
  <si>
    <t>Threshold check, enter Original Plan quantites for each reference, convert non-volume quantities to volume as needed</t>
  </si>
  <si>
    <t>Drop Down Data:</t>
  </si>
  <si>
    <t>Instructions:</t>
  </si>
  <si>
    <t>These spreadsheets do NOT keep you from entering inaccurate data / or quantities that do not meet thesholds!</t>
  </si>
  <si>
    <t>CRS:</t>
  </si>
  <si>
    <t xml:space="preserve">Bid Date: </t>
  </si>
  <si>
    <t>Project Number:</t>
  </si>
  <si>
    <t>PID:</t>
  </si>
  <si>
    <t>Data entered by:</t>
  </si>
  <si>
    <t xml:space="preserve">Instructions:  </t>
  </si>
  <si>
    <t>If inserting rows, add them into the middle of the green sections to keep calculations of totals correct</t>
  </si>
  <si>
    <t>The "Data" tab is automatically updated when you open the spreadsheet from the internet if you update links</t>
  </si>
  <si>
    <t>If you need help or have suggestions for this spreadsheet, call Bob Jessberger in CO Construction 614-752-5273</t>
  </si>
  <si>
    <t>Ohio Department of Transportation, Construction Inspection Form</t>
  </si>
  <si>
    <t xml:space="preserve">  </t>
  </si>
  <si>
    <t xml:space="preserve">Ohio Department of Transportation Inter-Office Communication  </t>
  </si>
  <si>
    <t>Date:</t>
  </si>
  <si>
    <t>To:</t>
  </si>
  <si>
    <t>District Highway Management Administrator</t>
  </si>
  <si>
    <t>From:</t>
  </si>
  <si>
    <t>By:</t>
  </si>
  <si>
    <t>Subject:</t>
  </si>
  <si>
    <t>"Monthly Base Price" for Fuel Price Adjustment</t>
  </si>
  <si>
    <t>The following Monthly Base Price has been calculated in accordance to the method on file in the ODOT Division of Construction Management.</t>
  </si>
  <si>
    <t>This information will be needed by your Construction and Roadway Services sections.</t>
  </si>
  <si>
    <t>Base prices for previous months are on the following page.</t>
  </si>
  <si>
    <t>Historical Data</t>
  </si>
  <si>
    <t>Month</t>
  </si>
  <si>
    <t>Base Price</t>
  </si>
  <si>
    <t>Earthwork</t>
  </si>
  <si>
    <t>Fpa (increase)</t>
  </si>
  <si>
    <t>Fpa (decrease)</t>
  </si>
  <si>
    <t xml:space="preserve">Fuel Usage Factor = </t>
  </si>
  <si>
    <t>Units</t>
  </si>
  <si>
    <t>Item</t>
  </si>
  <si>
    <t>SQ YD</t>
  </si>
  <si>
    <t>CU YD</t>
  </si>
  <si>
    <t>EACH</t>
  </si>
  <si>
    <t>FT</t>
  </si>
  <si>
    <t>203E10000</t>
  </si>
  <si>
    <t>EXCAVATION</t>
  </si>
  <si>
    <t>203E10001</t>
  </si>
  <si>
    <t>EXCAVATION, AS PER PLAN</t>
  </si>
  <si>
    <t>203E20000</t>
  </si>
  <si>
    <t>EMBANKMENT</t>
  </si>
  <si>
    <t>203E20001</t>
  </si>
  <si>
    <t>EMBANKMENT, AS PER PLAN</t>
  </si>
  <si>
    <t>203E22000</t>
  </si>
  <si>
    <t>EMBANKMENT, USING NATURAL SOILS, 703.16.A</t>
  </si>
  <si>
    <t>203E22010</t>
  </si>
  <si>
    <t>EMBANKMENT FOR WATER QUALITY DITCH CHECK</t>
  </si>
  <si>
    <t>203E35000</t>
  </si>
  <si>
    <t>GRANULAR EMBANKMENT</t>
  </si>
  <si>
    <t>203E35001</t>
  </si>
  <si>
    <t>GRANULAR EMBANKMENT, AS PER PLAN</t>
  </si>
  <si>
    <t>203E35100</t>
  </si>
  <si>
    <t>GRANULAR MATERIAL, TYPE A</t>
  </si>
  <si>
    <t>203E35110</t>
  </si>
  <si>
    <t>GRANULAR MATERIAL, TYPE B</t>
  </si>
  <si>
    <t>203E35111</t>
  </si>
  <si>
    <t>GRANULAR MATERIAL, TYPE B, AS PER PLAN</t>
  </si>
  <si>
    <t>203E35120</t>
  </si>
  <si>
    <t>GRANULAR MATERIAL, TYPE C</t>
  </si>
  <si>
    <t>203E35121</t>
  </si>
  <si>
    <t>GRANULAR MATERIAL, TYPE C, AS PER PLAN</t>
  </si>
  <si>
    <t>203E35130</t>
  </si>
  <si>
    <t>GRANULAR MATERIAL, TYPE D</t>
  </si>
  <si>
    <t>203E35131</t>
  </si>
  <si>
    <t>GRANULAR MATERIAL, TYPE D, AS PER PLAN</t>
  </si>
  <si>
    <t>203E35140</t>
  </si>
  <si>
    <t>GRANULAR MATERIAL, TYPE E</t>
  </si>
  <si>
    <t>203E35141</t>
  </si>
  <si>
    <t>GRANULAR MATERIAL, TYPE E, AS PER PLAN</t>
  </si>
  <si>
    <t>203E35150</t>
  </si>
  <si>
    <t>GRANULAR MATERIAL, TYPE F</t>
  </si>
  <si>
    <t>203E35151</t>
  </si>
  <si>
    <t>GRANULAR MATERIAL, TYPE F, AS PER PLAN</t>
  </si>
  <si>
    <t>203E40000</t>
  </si>
  <si>
    <t>BORROW</t>
  </si>
  <si>
    <t>203E40001</t>
  </si>
  <si>
    <t>BORROW, AS PER PLAN</t>
  </si>
  <si>
    <t>203E40011</t>
  </si>
  <si>
    <t>BORROW, USING GRANULAR MATERIAL, AS PER PLAN,</t>
  </si>
  <si>
    <t>203E40021</t>
  </si>
  <si>
    <t>BORROW, USING GRANULAR MATERIAL, AS PER PLAN</t>
  </si>
  <si>
    <t>203E40110</t>
  </si>
  <si>
    <t>TON</t>
  </si>
  <si>
    <t>203E40121</t>
  </si>
  <si>
    <t>203E40131</t>
  </si>
  <si>
    <t>203E45100</t>
  </si>
  <si>
    <t>203E45110</t>
  </si>
  <si>
    <t>203E45111</t>
  </si>
  <si>
    <t>203E45120</t>
  </si>
  <si>
    <t>203E45130</t>
  </si>
  <si>
    <t>203E45131</t>
  </si>
  <si>
    <t>203E45140</t>
  </si>
  <si>
    <t>203E45150</t>
  </si>
  <si>
    <t>203E48000</t>
  </si>
  <si>
    <t>ROCK</t>
  </si>
  <si>
    <t>203E48020</t>
  </si>
  <si>
    <t>203E98000</t>
  </si>
  <si>
    <t>ROADWAY, MISC.:</t>
  </si>
  <si>
    <t>203E98100</t>
  </si>
  <si>
    <t>203E98200</t>
  </si>
  <si>
    <t>204E13000</t>
  </si>
  <si>
    <t>EXCAVATION OF SUBGRADE</t>
  </si>
  <si>
    <t>204E13001</t>
  </si>
  <si>
    <t>EXCAVATION OF SUBGRADE, AS PER PLAN</t>
  </si>
  <si>
    <t>204E20000</t>
  </si>
  <si>
    <t>204E20001</t>
  </si>
  <si>
    <t>204E21000</t>
  </si>
  <si>
    <t>204E30000</t>
  </si>
  <si>
    <t>204E30010</t>
  </si>
  <si>
    <t>204E30011</t>
  </si>
  <si>
    <t>204E30020</t>
  </si>
  <si>
    <t>204E30021</t>
  </si>
  <si>
    <t>204E30030</t>
  </si>
  <si>
    <t>204E30040</t>
  </si>
  <si>
    <t>204E30041</t>
  </si>
  <si>
    <t>204E30050</t>
  </si>
  <si>
    <t>204E30051</t>
  </si>
  <si>
    <t>304E20000</t>
  </si>
  <si>
    <t>AGGREGATE BASE</t>
  </si>
  <si>
    <t>304E20001</t>
  </si>
  <si>
    <t>AGGREGATE BASE, AS PER PLAN</t>
  </si>
  <si>
    <t>307E10000</t>
  </si>
  <si>
    <t>4" NON-STABILIZED DRAINAGE BASE, TYPE NJ</t>
  </si>
  <si>
    <t>307E10100</t>
  </si>
  <si>
    <t>4" NON-STABILIZED DRAINAGE BASE, TYPE IA</t>
  </si>
  <si>
    <t>307E10200</t>
  </si>
  <si>
    <t>4" NON-STABILIZED DRAINAGE BASE, TYPE CE</t>
  </si>
  <si>
    <t>301E46000</t>
  </si>
  <si>
    <t>ASPHALT CONCRETE BASE, PG64-22</t>
  </si>
  <si>
    <t>301E46001</t>
  </si>
  <si>
    <t>ASPHALT CONCRETE  BASE, PG64-22, AS PER PLAN</t>
  </si>
  <si>
    <t>301E46010</t>
  </si>
  <si>
    <t>ASPHALT CONCRETE BASE, PG64-28</t>
  </si>
  <si>
    <t>301E46011</t>
  </si>
  <si>
    <t>ASPHALT CONCRETE BASE, PG64-28, AS PER PLAN</t>
  </si>
  <si>
    <t>301E48000</t>
  </si>
  <si>
    <t>ASPHALT CONCRETE BASE, PG64-22 (DRIVEWAYS)</t>
  </si>
  <si>
    <t>302E46000</t>
  </si>
  <si>
    <t>302E46001</t>
  </si>
  <si>
    <t>ASPHALT CONCRETE BASE, PG64-22, AS PER PLAN</t>
  </si>
  <si>
    <t>308E10000</t>
  </si>
  <si>
    <t>ASPHALT TREATED FREE DRAINING BASE</t>
  </si>
  <si>
    <t>442E10500</t>
  </si>
  <si>
    <t>442E10601</t>
  </si>
  <si>
    <t>ASPHALT CONCRETE SURFACE COURSE, 9.5 MM, TYPE B (448), AS</t>
  </si>
  <si>
    <t>442E20000</t>
  </si>
  <si>
    <t>ASPHALT CONCRETE SURFACE COURSE, 12.5MM, TYPE A (448)</t>
  </si>
  <si>
    <t>442E20001</t>
  </si>
  <si>
    <t>ASPHALT CONCRETE SURFACE COURSE, 12.5 MM, TYPE A (448), AS</t>
  </si>
  <si>
    <t>442E20010</t>
  </si>
  <si>
    <t>442E20050</t>
  </si>
  <si>
    <t>ASPHALT CONCRETE SURFACE COURSE, 12.5MM, TYPE B (448)</t>
  </si>
  <si>
    <t>442E20051</t>
  </si>
  <si>
    <t>ASPHALT CONCRETE SURFACE COURSE, 12.5 MM, TYPE B (448), AS</t>
  </si>
  <si>
    <t>442E20100</t>
  </si>
  <si>
    <t>ASPHALT CONCRETE INTERMEDIATE COURSE, 9.5MM, TYPE A (448)</t>
  </si>
  <si>
    <t>442E20101</t>
  </si>
  <si>
    <t>ASPHALT CONCRETE INTERMEDIATE COURSE, 9.5 MM, TYPE A (448),</t>
  </si>
  <si>
    <t>442E20150</t>
  </si>
  <si>
    <t>ASPHALT CONCRETE INTERMEDIATE COURSE, 9.5MM, TYPE B (448)</t>
  </si>
  <si>
    <t>442E20151</t>
  </si>
  <si>
    <t>ASPHALT CONCRETE INTERMEDIATE COURSE, 9.5 MM, TYPE B (448),</t>
  </si>
  <si>
    <t>442E20200</t>
  </si>
  <si>
    <t>ASPHALT CONCRETE INTERMEDIATE COURSE,  19MM, TYPE A (448)</t>
  </si>
  <si>
    <t>442E20201</t>
  </si>
  <si>
    <t>ASPHALT CONCRETE INTERMEDIATE COURSE, 19 MM, TYPE A (448),</t>
  </si>
  <si>
    <t>442E20202</t>
  </si>
  <si>
    <t>ASPHALT CONCRETE INTERMEDIATE COURSE, 19 MM, TYPE A (446)</t>
  </si>
  <si>
    <t>442E20203</t>
  </si>
  <si>
    <t>442E20250</t>
  </si>
  <si>
    <t>ASPHALT CONCRETE INTERMEDIATE COURSE,  19MM, TYPE B (448)</t>
  </si>
  <si>
    <t>442E20251</t>
  </si>
  <si>
    <t>ASPHALT CONCRETE INTERMEDIATE COURSE, 19 MM, TYPE B (448),</t>
  </si>
  <si>
    <t>442E90000</t>
  </si>
  <si>
    <t>ASPHALT CONCRETE, MISC.:</t>
  </si>
  <si>
    <t>443E10000</t>
  </si>
  <si>
    <t>STONE MATRIX ASPHALT CONCRETE, 12.5MM, PG70-22M, (446)</t>
  </si>
  <si>
    <t>443E10001</t>
  </si>
  <si>
    <t>STONE MATRIX ASPHALT CONCRETE, 12.5MM, PG70-22M, (446), AS</t>
  </si>
  <si>
    <t>443E12000</t>
  </si>
  <si>
    <t>STONE MATRIX ASPHALT CONCRETE, 12.5MM, PG76-22M, (446)</t>
  </si>
  <si>
    <t>446E46020</t>
  </si>
  <si>
    <t>ASPHALT CONCRETE, INTERMEDIATE COURSE, TYPE 1, PG64-22</t>
  </si>
  <si>
    <t>446E46030</t>
  </si>
  <si>
    <t>ASPHALT CONCRETE INTERMEDIATE COURSE, TYPE 2, PG76-22</t>
  </si>
  <si>
    <t>446E46031</t>
  </si>
  <si>
    <t>ASPHALT CONCRETE INTERMEDIATE COURSE, TYPE 2, PG76-22, AS</t>
  </si>
  <si>
    <t>446E46034</t>
  </si>
  <si>
    <t>ASPHALT CONCRETE INTERMEDIATE COURSE, TYPE 2, PG76-22M</t>
  </si>
  <si>
    <t>446E46035</t>
  </si>
  <si>
    <t>ASPHALT CONCRETE INTERMEDIATE COURSE, TYPE 2, PG76-22M, AS</t>
  </si>
  <si>
    <t>446E46040</t>
  </si>
  <si>
    <t>ASPHALT CONCRETE INTERMEDIATE COURSE, TYPE 2, PG64-28</t>
  </si>
  <si>
    <t>446E46041</t>
  </si>
  <si>
    <t>ASPHALT CONCRETE INTERMEDIATE COURSE, TYPE 2, PG64-28, AS</t>
  </si>
  <si>
    <t>446E46050</t>
  </si>
  <si>
    <t>ASPHALT CONCRETE INTERMEDIATE COURSE, TYPE 2, PG64-22</t>
  </si>
  <si>
    <t>446E46060</t>
  </si>
  <si>
    <t>ASPHALT CONCRETE INTERMEDIATE COURSE, TYPE 2, PG70-22</t>
  </si>
  <si>
    <t>446E46090</t>
  </si>
  <si>
    <t>ASPHALT CONCRETE INTERMEDIATE COURSE, TYPE 2, PG70-22M</t>
  </si>
  <si>
    <t>446E47000</t>
  </si>
  <si>
    <t>ASPHALT CONCRETE SURFACE COURSE, TYPE 1, PG76-22</t>
  </si>
  <si>
    <t>446E47004</t>
  </si>
  <si>
    <t>ASPHALT CONCRETE SURFACE COURSE, TYPE 1, PG76-22M</t>
  </si>
  <si>
    <t>446E47005</t>
  </si>
  <si>
    <t>ASPHALT CONCRETE SURFACE COURSE, TYPE 1, PG76-22M, AS PER</t>
  </si>
  <si>
    <t>446E47010</t>
  </si>
  <si>
    <t>ASPHALT CONCRETE SURFACE COURSE, TYPE 1, PG64-28</t>
  </si>
  <si>
    <t>446E47011</t>
  </si>
  <si>
    <t>ASPHALT CONCRETE SURFACE COURSE, TYPE 1, PG64-28, AS PER</t>
  </si>
  <si>
    <t>446E47020</t>
  </si>
  <si>
    <t>ASPHALT CONCRETE SURFACE COURSE, TYPE 1, PG64-22</t>
  </si>
  <si>
    <t>446E47021</t>
  </si>
  <si>
    <t>ASPHALT CONCRETE SURFACE COURSE, TYPE 1, PG64-22, AS PER</t>
  </si>
  <si>
    <t>446E47022</t>
  </si>
  <si>
    <t>ASPHALT CONCRETE SURFACE COURSE, TYPE 1, PG64-22 WITH</t>
  </si>
  <si>
    <t>446E47024</t>
  </si>
  <si>
    <t>ASPHALT CONCRETE SURFACE COURSE, TYPE 1, PG70-22</t>
  </si>
  <si>
    <t>446E47025</t>
  </si>
  <si>
    <t>ASPHALT CONCRETE SURFACE COURSE, TYPE 1, PG70-22, AS PER</t>
  </si>
  <si>
    <t>446E47028</t>
  </si>
  <si>
    <t>ASPHALT CONCRETE SURFACE COURSE, TYPE 1, PG70-22M</t>
  </si>
  <si>
    <t>446E47029</t>
  </si>
  <si>
    <t>ASPHALT CONCRETE SURFACE COURSE, TYPE 1, PG70-22M, AS PER</t>
  </si>
  <si>
    <t>446E47030</t>
  </si>
  <si>
    <t>ASPHALT CONCRETE SURFACE COURSE, TYPE 2, PG76-22</t>
  </si>
  <si>
    <t>446E48020</t>
  </si>
  <si>
    <t>ASPHALT CONCRETE SURFACE COURSE, TYPE 1, PG64-22 (DRIVEWAYS)</t>
  </si>
  <si>
    <t>446E50000</t>
  </si>
  <si>
    <t>ASPHALT CONCRETE SURFACE COURSE, TYPE 1H</t>
  </si>
  <si>
    <t>446E50001</t>
  </si>
  <si>
    <t>ASPHALT CONCRETE SURFACE COURSE, TYPE 1H, AS PER PLAN</t>
  </si>
  <si>
    <t>446E50002</t>
  </si>
  <si>
    <t>ASPHALT CONCRETE SURFACE COURSE, TYPE 1H WITH</t>
  </si>
  <si>
    <t>446E50003</t>
  </si>
  <si>
    <t>ASPHALT CONCRETE SURFACE COURSE, TYPE 1H  WITH SUPPLEMENT</t>
  </si>
  <si>
    <t>446E50010</t>
  </si>
  <si>
    <t>ASPHALT CONCRETE SURFACE COURSE, TYPE 1H, PG76-22</t>
  </si>
  <si>
    <t>446E50011</t>
  </si>
  <si>
    <t>ASPHALT CONCRETE SURFACE COURSE, TYPE 1H, PG76-22, AS PER</t>
  </si>
  <si>
    <t>446E50014</t>
  </si>
  <si>
    <t>ASPHALT CONCRETE SURFACE COURSE, TYPE 1H, PG76-22M</t>
  </si>
  <si>
    <t>446E50015</t>
  </si>
  <si>
    <t>ASPHALT CONCRETE SURFACE COURSE, TYPE 1H, PG76-22M, AS PER</t>
  </si>
  <si>
    <t>446E50020</t>
  </si>
  <si>
    <t>ASPHALT CONCRETE SURFACE COURSE, TYPE 1H, PG76-22 WITH</t>
  </si>
  <si>
    <t>446E90000</t>
  </si>
  <si>
    <t>448E46000</t>
  </si>
  <si>
    <t>ASPHALT CONCRETE INTERMEDIATE COURSE, TYPE 1, PG76-22</t>
  </si>
  <si>
    <t>448E46010</t>
  </si>
  <si>
    <t>ASPHALT CONCRETE INTERMEDIATE COURSE, TYPE 1, PG64-28</t>
  </si>
  <si>
    <t>448E46011</t>
  </si>
  <si>
    <t>ASPHALT CONCRETE INTERMEDIATE COURSE, TYPE 1, PG64-28, AS</t>
  </si>
  <si>
    <t>448E46020</t>
  </si>
  <si>
    <t>ASPHALT CONCRETE INTERMEDIATE COURSE, TYPE 1, PG64-22</t>
  </si>
  <si>
    <t>448E46021</t>
  </si>
  <si>
    <t>ASPHALT CONCRETE INTERMEDIATE COURSE, TYPE 1, PG64-22, AS</t>
  </si>
  <si>
    <t>448E46024</t>
  </si>
  <si>
    <t>448E46025</t>
  </si>
  <si>
    <t>448E46030</t>
  </si>
  <si>
    <t>448E46034</t>
  </si>
  <si>
    <t>448E46040</t>
  </si>
  <si>
    <t>448E46041</t>
  </si>
  <si>
    <t>448E46044</t>
  </si>
  <si>
    <t>ASPHALT CONCRETE INTERMEDIATE COURSE, TYPE 2, PG64-28M</t>
  </si>
  <si>
    <t>448E46045</t>
  </si>
  <si>
    <t>ASPHALT CONCRETE INTERMEDIATE COURSE, TYPE 2, PG64-28M,</t>
  </si>
  <si>
    <t>448E46048</t>
  </si>
  <si>
    <t>448E46049</t>
  </si>
  <si>
    <t>448E46050</t>
  </si>
  <si>
    <t>448E46051</t>
  </si>
  <si>
    <t>ASPHALT CONCRETE INTERMEDIATE COURSE, TYPE 2, PG64-22, AS</t>
  </si>
  <si>
    <t>448E46054</t>
  </si>
  <si>
    <t>448E46061</t>
  </si>
  <si>
    <t>ASPHALT CONCRETE INTERMEDIATE COURSE, TYPE 1, UNDER</t>
  </si>
  <si>
    <t>448E46070</t>
  </si>
  <si>
    <t>448E46080</t>
  </si>
  <si>
    <t>ASPHALT CONCRETE INTERMEDIATE COURSE, TYPE 1, PG70-22</t>
  </si>
  <si>
    <t>448E46081</t>
  </si>
  <si>
    <t>ASPHALT CONCRETE INTERMEDIATE COURSE, TYPE 1, PG70-22, AS</t>
  </si>
  <si>
    <t>448E46090</t>
  </si>
  <si>
    <t>448E46900</t>
  </si>
  <si>
    <t>448E46901</t>
  </si>
  <si>
    <t>448E46904</t>
  </si>
  <si>
    <t>448E46905</t>
  </si>
  <si>
    <t>448E47000</t>
  </si>
  <si>
    <t>448E47001</t>
  </si>
  <si>
    <t>ASPHALT CONCRETE SURFACE COURSE, TYPE 1, PG76-22, AS</t>
  </si>
  <si>
    <t>448E47004</t>
  </si>
  <si>
    <t>448E47005</t>
  </si>
  <si>
    <t>448E47010</t>
  </si>
  <si>
    <t>448E47011</t>
  </si>
  <si>
    <t>448E47020</t>
  </si>
  <si>
    <t>448E47021</t>
  </si>
  <si>
    <t>448E47022</t>
  </si>
  <si>
    <t>448E47040</t>
  </si>
  <si>
    <t>ASPHALT CONCRETE SURFACE COURSE, TYPE 2, PG64-28</t>
  </si>
  <si>
    <t>448E47050</t>
  </si>
  <si>
    <t>ASPHALT CONCRETE SURFACE COURSE, TYPE 2, PG64-22</t>
  </si>
  <si>
    <t>448E47051</t>
  </si>
  <si>
    <t>ASPHALT CONCRETE SURFACE COURSE, TYPE 2, PG64-22, AS PER</t>
  </si>
  <si>
    <t>448E48020</t>
  </si>
  <si>
    <t>448E48021</t>
  </si>
  <si>
    <t>448E50000</t>
  </si>
  <si>
    <t>448E50001</t>
  </si>
  <si>
    <t>448E50004</t>
  </si>
  <si>
    <t>ASPHALT CONCRETE SURFACE COURSE, TYPE 1H, PG 64-22</t>
  </si>
  <si>
    <t>448E50010</t>
  </si>
  <si>
    <t>448E50020</t>
  </si>
  <si>
    <t>448E90000</t>
  </si>
  <si>
    <t>448E91000</t>
  </si>
  <si>
    <t>803E45000</t>
  </si>
  <si>
    <t>RUBBERIZED OPEN GRADED ASPHALT FRICTION COURSE</t>
  </si>
  <si>
    <t>803E45001</t>
  </si>
  <si>
    <t>RUBBERIZED OPEN GRADED ASPHALT FRICTION COURSE, AS PER PLAN</t>
  </si>
  <si>
    <t>826E10000</t>
  </si>
  <si>
    <t>ASPHALT CONCRETE SURFACE COURSE, TYPE 1, FIBER A</t>
  </si>
  <si>
    <t>826E10001</t>
  </si>
  <si>
    <t>ASPHALT CONCRETE SURFACE COURSE, TYPE 1, FIBER A, AS PER</t>
  </si>
  <si>
    <t>826E10002</t>
  </si>
  <si>
    <t>ASPHALT CONCRETE SURFACE COURSE, TYPE 1 WITH</t>
  </si>
  <si>
    <t>826E10020</t>
  </si>
  <si>
    <t>ASPHALT CONCRETE SURFACE COURSE, TYPE 1, FIBER B</t>
  </si>
  <si>
    <t>826E10021</t>
  </si>
  <si>
    <t>ASPHALT CONCRETE SURFACE COURSE, TYPE 1, FIBER B, AS PER</t>
  </si>
  <si>
    <t>826E10022</t>
  </si>
  <si>
    <t>ASPHALT CONCRETE SURFACE COURSE, TYPE 1, WITH SUPPLEMENT</t>
  </si>
  <si>
    <t>826E10100</t>
  </si>
  <si>
    <t>ASPHALT CONCRETE SURFACE COURSE, TYPE 2, FIBER A</t>
  </si>
  <si>
    <t>826E10101</t>
  </si>
  <si>
    <t>ASPHALT CONCRETE SURFACE COURSE, TYPE 2, FIBER A, AS PER</t>
  </si>
  <si>
    <t>826E10102</t>
  </si>
  <si>
    <t>ASPHALT CONCRETE SURFACE COURSE, TYPE 2 WITH SUPPLEMENT</t>
  </si>
  <si>
    <t>826E10120</t>
  </si>
  <si>
    <t>ASPHALT CONCRETE SURFACE COURSE, TYPE 2, FIBER B</t>
  </si>
  <si>
    <t>826E10121</t>
  </si>
  <si>
    <t>ASPHALT CONCRETE SURFACE COURSE, TYPE 2, FIBER B, AS PER</t>
  </si>
  <si>
    <t>826E10122</t>
  </si>
  <si>
    <t>ASPHALT CONCRETE SURFACE COURSE, TYPE 2, WITH SUPPLEMTAL</t>
  </si>
  <si>
    <t>826E10200</t>
  </si>
  <si>
    <t>ASPHALT CONCRETE INTERMEDIATE COURSE, TYPE 1, FIBER A</t>
  </si>
  <si>
    <t>826E10220</t>
  </si>
  <si>
    <t>ASPHALT CONCRETE INTERMEDIATE COURSE, TYPE 1, FIBER B</t>
  </si>
  <si>
    <t>826E10300</t>
  </si>
  <si>
    <t>ASPHALT CONCRETE INTERMEDIATE COURSE, TYPE 2, FIBER A</t>
  </si>
  <si>
    <t>826E10400</t>
  </si>
  <si>
    <t>ASPHALT CONCRETE INTERMEDIATE COURSE, TYPE 2, FIBER B</t>
  </si>
  <si>
    <t>826E20000</t>
  </si>
  <si>
    <t>857E10000</t>
  </si>
  <si>
    <t>ASPHALT CONCRETE WITH GILSONITE, SURFACE COURSE, TYPE 1</t>
  </si>
  <si>
    <t>857E10050</t>
  </si>
  <si>
    <t>ASPHALT CONCRETE WITH GILSONITE, SURFACE COURSE, TYPE 1H</t>
  </si>
  <si>
    <t>857E10051</t>
  </si>
  <si>
    <t>ASPHALT CONCRETE WITH GILSONITE, SURFACE COURSE, TYPE 1H,</t>
  </si>
  <si>
    <t>857E19000</t>
  </si>
  <si>
    <t>ASPHALT CONCRETE WITH GILSONITE, INTERMEDIATE COURSE,</t>
  </si>
  <si>
    <t>857E20000</t>
  </si>
  <si>
    <t>880E10000</t>
  </si>
  <si>
    <t>ASPHALT CONCRETE (5 YEAR WARRANTY)</t>
  </si>
  <si>
    <t>880E10001</t>
  </si>
  <si>
    <t>ASPHALT CONCRETE WITH WARRANTY (5 YEARS), AS PER PLAN</t>
  </si>
  <si>
    <t>880E15000</t>
  </si>
  <si>
    <t>ASPHALT CONCRETE (7 YEAR WARRANTY)</t>
  </si>
  <si>
    <t>880E15001</t>
  </si>
  <si>
    <t>ASPHALT CONCRETE WITH WARRANTY (7 YEARS), AS PER PLAN</t>
  </si>
  <si>
    <t>305E10000</t>
  </si>
  <si>
    <t>6" CONCRETE BASE</t>
  </si>
  <si>
    <t>305E10001</t>
  </si>
  <si>
    <t>6" CONCRETE BASE, AS PER PLAN</t>
  </si>
  <si>
    <t>305E11000</t>
  </si>
  <si>
    <t>7" CONCRETE BASE</t>
  </si>
  <si>
    <t>305E11001</t>
  </si>
  <si>
    <t>7" CONCRETE BASE, AS PER PLAN</t>
  </si>
  <si>
    <t>305E12000</t>
  </si>
  <si>
    <t>8" CONCRETE BASE</t>
  </si>
  <si>
    <t>305E12001</t>
  </si>
  <si>
    <t>8" CONCRETE BASE, AS PER PLAN</t>
  </si>
  <si>
    <t>305E13000</t>
  </si>
  <si>
    <t>9" CONCRETE BASE</t>
  </si>
  <si>
    <t>305E13001</t>
  </si>
  <si>
    <t>9" CONCRETE BASE, AS PER PLAN</t>
  </si>
  <si>
    <t>305E14000</t>
  </si>
  <si>
    <t>10" CONCRETE BASE</t>
  </si>
  <si>
    <t>305E14001</t>
  </si>
  <si>
    <t>10" CONCRETE BASE, AS PER PLAN</t>
  </si>
  <si>
    <t>305E15000</t>
  </si>
  <si>
    <t>11" CONCRETE BASE</t>
  </si>
  <si>
    <t>305E15001</t>
  </si>
  <si>
    <t>11" CONCRETE BASE, AS PER PLAN</t>
  </si>
  <si>
    <t>305E16000</t>
  </si>
  <si>
    <t>12" CONCRETE BASE</t>
  </si>
  <si>
    <t>305E16001</t>
  </si>
  <si>
    <t>12" CONCRETE BASE, AS PER PLAN</t>
  </si>
  <si>
    <t>305E17500</t>
  </si>
  <si>
    <t>CONCRETE BASE, MISC.:</t>
  </si>
  <si>
    <t>306E10000</t>
  </si>
  <si>
    <t>4" CEMENT TREATED FREE DRAINING BASE</t>
  </si>
  <si>
    <t>451E20000</t>
  </si>
  <si>
    <t>REINFORCED CONCRETE PAVEMENT, MISC.:</t>
  </si>
  <si>
    <t>452E15010</t>
  </si>
  <si>
    <t>452E15011</t>
  </si>
  <si>
    <t>452E15050</t>
  </si>
  <si>
    <t>452E15051</t>
  </si>
  <si>
    <t>NON-REINFORCED CONCRETE PAVEMENT, MISC.:</t>
  </si>
  <si>
    <t>526E10000</t>
  </si>
  <si>
    <t>REINFORCED CONCRETE APPROACH SLABS (T=12")</t>
  </si>
  <si>
    <t>526E10001</t>
  </si>
  <si>
    <t>REINFORCED CONCRETE APPROACH SLABS (T=12"), AS PER PLAN</t>
  </si>
  <si>
    <t>526E15000</t>
  </si>
  <si>
    <t>REINFORCED CONCRETE APPROACH SLABS (T=13")</t>
  </si>
  <si>
    <t>526E15001</t>
  </si>
  <si>
    <t>REINFORCED CONCRETE APPROACH SLABS (T=13"), AS PER PLAN</t>
  </si>
  <si>
    <t>526E25000</t>
  </si>
  <si>
    <t>REINFORCED CONCRETE APPROACH SLABS (T=15")</t>
  </si>
  <si>
    <t>526E25001</t>
  </si>
  <si>
    <t>REINFORCED CONCRETE APPROACH SLABS (T=15"), AS PER PLAN</t>
  </si>
  <si>
    <t>526E30000</t>
  </si>
  <si>
    <t>REINFORCED CONCRETE APPROACH SLABS (T=17")</t>
  </si>
  <si>
    <t>526E30001</t>
  </si>
  <si>
    <t>REINFORCED CONCRETE APPROACH SLABS (T=17"), AS PER PLAN</t>
  </si>
  <si>
    <t>526E35000</t>
  </si>
  <si>
    <t>REINFORCED CONCRETE APPROACH SLABS (VARIABLE THICKNESS)</t>
  </si>
  <si>
    <t>526E35001</t>
  </si>
  <si>
    <t>REINFORCED CONCRETE APPROACH SLABS (VARIABLE THICKNESS), AS</t>
  </si>
  <si>
    <t>526E98100</t>
  </si>
  <si>
    <t>APPROACH SLABS, MISC.:</t>
  </si>
  <si>
    <t>884E00500</t>
  </si>
  <si>
    <t>VARIABLE THICKNESS PORTLAND CEMENT CONCRETE PAVEMENT</t>
  </si>
  <si>
    <t>884E10000</t>
  </si>
  <si>
    <t>8" PORTLAND CEMENT CONCRETE PAVEMENT (7 YEAR WARRANTY)</t>
  </si>
  <si>
    <t>884E10050</t>
  </si>
  <si>
    <t>9" PORTLAND CEMENT CONCRETE PAVEMENT (7 YEAR WARRANTY)</t>
  </si>
  <si>
    <t>884E10051</t>
  </si>
  <si>
    <t>9" PORTLAND CEMENT CONCRETE PAVEMENT (7 YEAR WARRANTY),</t>
  </si>
  <si>
    <t>884E10080</t>
  </si>
  <si>
    <t>9.5" PORTLAND CEMENT CONCRETE PAVEMENT (7 YEAR WARRANTY)</t>
  </si>
  <si>
    <t>884E10100</t>
  </si>
  <si>
    <t>10" PORTLAND CEMENT CONCRETE PAVEMENT (7 YEAR WARRANTY)</t>
  </si>
  <si>
    <t>884E10150</t>
  </si>
  <si>
    <t>11" PORTLAND CEMENT CONCRETE PAVEMENT (7 YEAR WARRANTY)</t>
  </si>
  <si>
    <t>884E10200</t>
  </si>
  <si>
    <t>12" PORTLAND CEMENT CONCRETE PAVEMENT (7 YEAR WARRANTY)</t>
  </si>
  <si>
    <t>884E10201</t>
  </si>
  <si>
    <t>12" PORTLAND CEMENT CONCRETE PAVEMENT (7 YEAR WARRANTY),</t>
  </si>
  <si>
    <t>884E10240</t>
  </si>
  <si>
    <t>12.5" PORTLAND CEMENT CONCRETE PAVEMENT (7 YEAR WARRANTY)</t>
  </si>
  <si>
    <t>884E10250</t>
  </si>
  <si>
    <t>13" PORTLAND CEMENT CONCRETE PAVEMENT (7 YEAR WARRANTY)</t>
  </si>
  <si>
    <t>884E10270</t>
  </si>
  <si>
    <t>13.5" PORTLAND CEMENT CONCRETE PAVEMENT (7 YEAR WARRANTY)</t>
  </si>
  <si>
    <t>884E10300</t>
  </si>
  <si>
    <t>14" PORTLAND CEMENT CONCRETE PAVEMENT (7 YEAR WARRANTY)</t>
  </si>
  <si>
    <t>884E10320</t>
  </si>
  <si>
    <t>14.5" PORTLAND CEMENT CONCRETE PAVEMENT (7 YEAR WARRANTY)</t>
  </si>
  <si>
    <t>884E10321</t>
  </si>
  <si>
    <t>14.5" PORTLAND CEMENT CONCRETE PAVEMENT (7 YEAR WARRANTY),</t>
  </si>
  <si>
    <t>884E10350</t>
  </si>
  <si>
    <t>15" PORTLAND CEMENT CONCRETE PAVEMENT (7 YEAR WARRANTY)</t>
  </si>
  <si>
    <t>884E80000</t>
  </si>
  <si>
    <t>PORTLAND CEMENT CONCRETE PAVEMENT (7 YEAR WARRANTY),</t>
  </si>
  <si>
    <t>896E01200</t>
  </si>
  <si>
    <t>PORTLAND CEMENT CONCRETE PAVEMENT, 8" THICK (REINFORCED PER</t>
  </si>
  <si>
    <t>896E10300</t>
  </si>
  <si>
    <t>PORTLAND CEMENT CONCRETE PAVEMENT, 14" THICK (REINFORCED</t>
  </si>
  <si>
    <t>511E31500</t>
  </si>
  <si>
    <t>CLASS S CONCRETE, SUPERSTRUCTURE</t>
  </si>
  <si>
    <t>511E31501</t>
  </si>
  <si>
    <t>CLASS S CONCRETE, SUPERSTRUCTURE, AS PER PLAN</t>
  </si>
  <si>
    <t>511E31502</t>
  </si>
  <si>
    <t>511E31503</t>
  </si>
  <si>
    <t>511E31504</t>
  </si>
  <si>
    <t>511E31505</t>
  </si>
  <si>
    <t>511E31506</t>
  </si>
  <si>
    <t>511E31507</t>
  </si>
  <si>
    <t>511E31508</t>
  </si>
  <si>
    <t>511E31509</t>
  </si>
  <si>
    <t>511E31510</t>
  </si>
  <si>
    <t>511E31511</t>
  </si>
  <si>
    <t>511E31600</t>
  </si>
  <si>
    <t>511E31601</t>
  </si>
  <si>
    <t>511E32200</t>
  </si>
  <si>
    <t>511E32201</t>
  </si>
  <si>
    <t>511E32202</t>
  </si>
  <si>
    <t>511E32203</t>
  </si>
  <si>
    <t>CLASS S CONCRETE SUPERSTRUCTURE, AS PER PLAN</t>
  </si>
  <si>
    <t>511E32204</t>
  </si>
  <si>
    <t>511E32205</t>
  </si>
  <si>
    <t>511E33300</t>
  </si>
  <si>
    <t>511E33301</t>
  </si>
  <si>
    <t>511E33390</t>
  </si>
  <si>
    <t>511E33400</t>
  </si>
  <si>
    <t>511E33401</t>
  </si>
  <si>
    <t>511E33402</t>
  </si>
  <si>
    <t>511E33403</t>
  </si>
  <si>
    <t>511E33404</t>
  </si>
  <si>
    <t>CLASS S CONCRETE SUPERSTRUCTURE (USING SHRINKAGE</t>
  </si>
  <si>
    <t>511E33405</t>
  </si>
  <si>
    <t>CLASS S CONCRETE, SUPERSTRUCTURE (USING SHRINKAGE</t>
  </si>
  <si>
    <t>511E34000</t>
  </si>
  <si>
    <t>511E34001</t>
  </si>
  <si>
    <t>511E34002</t>
  </si>
  <si>
    <t>CLASS S CONCRETE, HIGH EARLY STRENGTH</t>
  </si>
  <si>
    <t>511E34003</t>
  </si>
  <si>
    <t>CLASS S CONCRETE, HIGH EARLY STRENGTH, AS PER PLAN</t>
  </si>
  <si>
    <t>511E34400</t>
  </si>
  <si>
    <t>511E34401</t>
  </si>
  <si>
    <t>511E34430</t>
  </si>
  <si>
    <t>CLASS S CONCRETE, BRIDGE DECK</t>
  </si>
  <si>
    <t>511E34434</t>
  </si>
  <si>
    <t>511E34435</t>
  </si>
  <si>
    <t>CLASS S CONCRETE, BRIDGE DECK, AS PER PLAN</t>
  </si>
  <si>
    <t>511E34436</t>
  </si>
  <si>
    <t>CLASS S CONCRETE, BRIDGE DECK (PARAPET)</t>
  </si>
  <si>
    <t>CLASS S CONCRETE, MISC.:</t>
  </si>
  <si>
    <t>511E34450</t>
  </si>
  <si>
    <t>511E34500</t>
  </si>
  <si>
    <t>CLASS C CONCRETE, BEAMS AND DIAPHRAGMS</t>
  </si>
  <si>
    <t>511E40500</t>
  </si>
  <si>
    <t>CLASS C CONCRETE, PIER ABOVE FOOTINGS</t>
  </si>
  <si>
    <t>511E40501</t>
  </si>
  <si>
    <t>CLASS C CONCRETE, PIER ABOVE FOOTINGS, AS PER PLAN</t>
  </si>
  <si>
    <t>511E41000</t>
  </si>
  <si>
    <t>511E41001</t>
  </si>
  <si>
    <t>511E41500</t>
  </si>
  <si>
    <t>511E42000</t>
  </si>
  <si>
    <t>511E42001</t>
  </si>
  <si>
    <t>511E42500</t>
  </si>
  <si>
    <t>CLASS C CONCRETE, PIER CAP</t>
  </si>
  <si>
    <t>511E42501</t>
  </si>
  <si>
    <t>CLASS C CONCRETE, PIER CAP, AS PER PLAN</t>
  </si>
  <si>
    <t>511E43000</t>
  </si>
  <si>
    <t>CLASS C CONCRETE, PIER</t>
  </si>
  <si>
    <t>511E43001</t>
  </si>
  <si>
    <t>CLASS C CONCRETE, PIER, AS PER PLAN</t>
  </si>
  <si>
    <t>511E43200</t>
  </si>
  <si>
    <t>511E43201</t>
  </si>
  <si>
    <t>511E43500</t>
  </si>
  <si>
    <t>CLASS C CONCRETE, ABUTMENT INCLUDING FOOTING</t>
  </si>
  <si>
    <t>511E43501</t>
  </si>
  <si>
    <t>CLASS C CONCRETE, ABUTMENT INCLUDING FOOTING, AS PER PLAN</t>
  </si>
  <si>
    <t>511E44100</t>
  </si>
  <si>
    <t>CLASS C CONCRETE, ABUTMENT NOT INCLUDING FOOTING</t>
  </si>
  <si>
    <t>511E44101</t>
  </si>
  <si>
    <t>CLASS C CONCRETE, ABUTMENT NOT INCLUDING FOOTING, AS</t>
  </si>
  <si>
    <t>511E45500</t>
  </si>
  <si>
    <t>CLASS C CONCRETE, ABUTMENT</t>
  </si>
  <si>
    <t>511E45501</t>
  </si>
  <si>
    <t>CLASS C CONCRETE, ABUTMENT, AS PER PLAN</t>
  </si>
  <si>
    <t>511E45700</t>
  </si>
  <si>
    <t>511E45701</t>
  </si>
  <si>
    <t>511E46000</t>
  </si>
  <si>
    <t>CLASS C CONCRETE</t>
  </si>
  <si>
    <t>511E46001</t>
  </si>
  <si>
    <t>CLASS C CONCRETE, AS PER PLAN</t>
  </si>
  <si>
    <t>511E46200</t>
  </si>
  <si>
    <t>511E46201</t>
  </si>
  <si>
    <t>511E46500</t>
  </si>
  <si>
    <t>CLASS C CONCRETE, FOOTING</t>
  </si>
  <si>
    <t>511E46501</t>
  </si>
  <si>
    <t>CLASS C CONCRETE, FOOTING, AS PER PLAN</t>
  </si>
  <si>
    <t>511E46600</t>
  </si>
  <si>
    <t>CLASS C CONCRETE, HEADWALL</t>
  </si>
  <si>
    <t>511E46601</t>
  </si>
  <si>
    <t>CLASS C CONCRETE, HEADWALL, AS PER PLAN</t>
  </si>
  <si>
    <t>511E47000</t>
  </si>
  <si>
    <t>CLASS C CONCRETE, CULVERT</t>
  </si>
  <si>
    <t>511E47001</t>
  </si>
  <si>
    <t>CLASS C CONCRETE, CULVERT, AS PER PLAN</t>
  </si>
  <si>
    <t>511E50000</t>
  </si>
  <si>
    <t>CLASS HP CONCRETE, BRIDGE DECK</t>
  </si>
  <si>
    <t>511E50001</t>
  </si>
  <si>
    <t>CLASS HP CONCRETE, BRIDGE DECK, AS PER PLAN</t>
  </si>
  <si>
    <t>511E50050</t>
  </si>
  <si>
    <t>511E50100</t>
  </si>
  <si>
    <t>CLASS HP CONCRETE, BRIDGE DECK (PARAPET)</t>
  </si>
  <si>
    <t>511E50101</t>
  </si>
  <si>
    <t>CLASS HP CONCRETE, BRIDGE DECK (PARAPET), AS PER PLAN</t>
  </si>
  <si>
    <t>511E50200</t>
  </si>
  <si>
    <t>CLASS HP CONCRETE, SUBSTRUCTURE</t>
  </si>
  <si>
    <t>511E50201</t>
  </si>
  <si>
    <t>CLASS HP CONCRETE, SUBSTRUCTURE, AS PER PLAN</t>
  </si>
  <si>
    <t>511E51000</t>
  </si>
  <si>
    <t>CLASS HP CONCRETE, SUPERSTRUCTURE</t>
  </si>
  <si>
    <t>511E51001</t>
  </si>
  <si>
    <t>CLASS HP CONCRETE, SUPERSTRUCTURE, AS PER PLAN</t>
  </si>
  <si>
    <t>511E51500</t>
  </si>
  <si>
    <t>CLASS HP CONCRETE, SIDEWALK</t>
  </si>
  <si>
    <t>511E51501</t>
  </si>
  <si>
    <t>CLASS HP CONCRETE, SIDEWALK, AS PER PLAN</t>
  </si>
  <si>
    <t>511E53000</t>
  </si>
  <si>
    <t>CLASS HP CONCRETE, MISC.:</t>
  </si>
  <si>
    <t>511E71100</t>
  </si>
  <si>
    <t>CONCRETE, MISC.:</t>
  </si>
  <si>
    <t>524E94400</t>
  </si>
  <si>
    <t>DRILLED SHAFTS, 18" DIAMETER</t>
  </si>
  <si>
    <t>524E94402</t>
  </si>
  <si>
    <t>DRILLED SHAFTS, 18" DIAMETER, ABOVE BEDROCK</t>
  </si>
  <si>
    <t>524E94404</t>
  </si>
  <si>
    <t>DRILLED SHAFTS, 18" DIAMETER, INTO BEDROCK</t>
  </si>
  <si>
    <t>524E94500</t>
  </si>
  <si>
    <t>DRILLED SHAFTS, 24" DIAMETER</t>
  </si>
  <si>
    <t>524E94502</t>
  </si>
  <si>
    <t>DRILLED SHAFTS, 24" DIAMETER, ABOVE BEDROCK</t>
  </si>
  <si>
    <t>524E94504</t>
  </si>
  <si>
    <t>DRILLED SHAFTS, 24" DIAMETER, INTO BEDROCK</t>
  </si>
  <si>
    <t>524E94600</t>
  </si>
  <si>
    <t>DRILLED SHAFTS, 30" DIAMETER</t>
  </si>
  <si>
    <t>524E94601</t>
  </si>
  <si>
    <t>DRILLED SHAFTS, 30" DIAMETER, AS PER PLAN</t>
  </si>
  <si>
    <t>524E94602</t>
  </si>
  <si>
    <t>DRILLED SHAFTS, 30" DIAMETER, ABOVE BEDROCK</t>
  </si>
  <si>
    <t>524E94603</t>
  </si>
  <si>
    <t>DRILLED SHAFTS, 30" DIAMETER, ABOVE BEDROCK, AS PER</t>
  </si>
  <si>
    <t>524E94604</t>
  </si>
  <si>
    <t>DRILLED SHAFTS, 30" DIAMETER, INTO BEDROCK</t>
  </si>
  <si>
    <t>524E94605</t>
  </si>
  <si>
    <t>DRILLED SHAFTS, 30" DIAMETER INTO BEDROCK, AS PER PLAN</t>
  </si>
  <si>
    <t>524E94700</t>
  </si>
  <si>
    <t>DRILLED SHAFTS, 36" DIAMETER</t>
  </si>
  <si>
    <t>524E94702</t>
  </si>
  <si>
    <t>DRILLED SHAFTS, 36" DIAMETER, ABOVE BEDROCK</t>
  </si>
  <si>
    <t>524E94703</t>
  </si>
  <si>
    <t>DRILLED SHAFTS, 36" DIAMETER ABOVE BEDROCK, AS PER PLAN</t>
  </si>
  <si>
    <t>524E94704</t>
  </si>
  <si>
    <t>DRILLED SHAFTS, 36" DIAMETER, INTO BEDROCK</t>
  </si>
  <si>
    <t>524E94705</t>
  </si>
  <si>
    <t>DRILLED SHAFTS, 36" DIAMETER, INTO BEDROCK, AS PER PLAN</t>
  </si>
  <si>
    <t>524E94800</t>
  </si>
  <si>
    <t>DRILLED SHAFTS, 42" DIAMETER</t>
  </si>
  <si>
    <t>524E94802</t>
  </si>
  <si>
    <t>DRILLED SHAFTS, 42" DIAMETER, ABOVE BEDROCK</t>
  </si>
  <si>
    <t>524E94803</t>
  </si>
  <si>
    <t>DRILLED SHAFTS, 42" DIAMETER, ABOVE BEDROCK, AS PER PLAN</t>
  </si>
  <si>
    <t>524E94804</t>
  </si>
  <si>
    <t>DRILLED SHAFTS, 42" DIAMETER, INTO BEDROCK</t>
  </si>
  <si>
    <t>524E94805</t>
  </si>
  <si>
    <t>DRILLED SHAFTS, 42" DIAMETER, INTO BEDROCK, AS PER PLAN</t>
  </si>
  <si>
    <t>524E94900</t>
  </si>
  <si>
    <t>DRILLED SHAFTS, 48" DIAMETER</t>
  </si>
  <si>
    <t>524E94902</t>
  </si>
  <si>
    <t>DRILLED SHAFTS, 48" DIAMETER, ABOVE BEDROCK</t>
  </si>
  <si>
    <t>524E94903</t>
  </si>
  <si>
    <t>DRILLED SHAFTS, 48" DIAMETER ABOVE BEDROCK, AS PER PLAN</t>
  </si>
  <si>
    <t>524E94904</t>
  </si>
  <si>
    <t>DRILLED SHAFTS, 48" DIAMETER, INTO BEDROCK</t>
  </si>
  <si>
    <t>524E94905</t>
  </si>
  <si>
    <t>DRILLED SHAFTS, 48" DIAMETER, INTO BEDROCK, AS PER PLAN</t>
  </si>
  <si>
    <t>524E94906</t>
  </si>
  <si>
    <t>DRILLED SHAFTS, 54" DIAMETER, ABOVE BEDROCK</t>
  </si>
  <si>
    <t>524E94907</t>
  </si>
  <si>
    <t>DRILLED SHAFTS, 54" DIAMETER, ABOVE BEDROCK, AS PER PLAN</t>
  </si>
  <si>
    <t>524E94908</t>
  </si>
  <si>
    <t>DRILLED SHAFTS, 54" DIAMETER, INTO BEDROCK</t>
  </si>
  <si>
    <t>524E94914</t>
  </si>
  <si>
    <t>DRILLED SHAFTS, 60" DIAMETER, ABOVE BEDROCK</t>
  </si>
  <si>
    <t>524E94915</t>
  </si>
  <si>
    <t>DRILLED SHAFTS, 60" DIAMETER, ABOVE BEDROCK,  AS PER PLAN</t>
  </si>
  <si>
    <t>524E94918</t>
  </si>
  <si>
    <t>DRILLED SHAFTS, 60" DIAMETER, INTO BEDROCK</t>
  </si>
  <si>
    <t>524E94919</t>
  </si>
  <si>
    <t>DRILLED SHAFTS, 60" DIAMETER, INTO BEDROCK, AS PER PLAN</t>
  </si>
  <si>
    <t>524E94920</t>
  </si>
  <si>
    <t>DRILLED SHAFTS, 66" DIAMETER</t>
  </si>
  <si>
    <t>524E94930</t>
  </si>
  <si>
    <t>DRILLED SHAFTS, 66" DIAMETER, ABOVE BEDROCK</t>
  </si>
  <si>
    <t>524E94934</t>
  </si>
  <si>
    <t>DRILLED SHAFTS, 66" DIAMETER, INTO BEDROCK</t>
  </si>
  <si>
    <t>524E94935</t>
  </si>
  <si>
    <t>DRILLED SHAFTS, 66" DIAMETER, INTO BEDROCK, AS PER PLAN</t>
  </si>
  <si>
    <t>524E94946</t>
  </si>
  <si>
    <t>DRILLED SHAFTS, 72" DIAMETER, ABOVE BEDROCK</t>
  </si>
  <si>
    <t>524E94947</t>
  </si>
  <si>
    <t>DRILLED SHAFTS, 72" DIAMETER, ABOVE BEDROCK, AS PER PLAN</t>
  </si>
  <si>
    <t>524E94950</t>
  </si>
  <si>
    <t>DRILLED SHAFTS, 72" DIAMETER, INTO BEDROCK</t>
  </si>
  <si>
    <t>524E94951</t>
  </si>
  <si>
    <t>DRILLED SHAFTS, 72" DIAMETER, INTO BEDROCK, AS PER PLAN</t>
  </si>
  <si>
    <t>524E94970</t>
  </si>
  <si>
    <t>DRILLED SHAFTS, 78" DIAMETER ABOVE BEDROCK</t>
  </si>
  <si>
    <t>524E94971</t>
  </si>
  <si>
    <t>DRILLED SHAFTS, 78" DIAMETER ABOVE BEDROCK, AS PER PLAN</t>
  </si>
  <si>
    <t>524E94980</t>
  </si>
  <si>
    <t>DRILLED SHAFTS, 78" DIAMETER, INTO BEDROCK</t>
  </si>
  <si>
    <t>524E94990</t>
  </si>
  <si>
    <t>DRILLED SHAFTS, 84" DIAMETER, ABOVE BEDROCK</t>
  </si>
  <si>
    <t>524E94991</t>
  </si>
  <si>
    <t>DRILLED SHAFTS, 84" DIAMETER, ABOVE BEDROCK, AS PER PLAN</t>
  </si>
  <si>
    <t>524E94992</t>
  </si>
  <si>
    <t>DRILLED SHAFTS, 84" DIAMETER, INTO BEDROCK</t>
  </si>
  <si>
    <t>524E94993</t>
  </si>
  <si>
    <t>DRILLED SHAFTS, 84" DIAMETER, INTO BEDROCK, AS PER PLAN</t>
  </si>
  <si>
    <t>524E94994</t>
  </si>
  <si>
    <t>DRILLED SHAFTS, 90" DIAMETER, INTO BEDROCK</t>
  </si>
  <si>
    <t>524E94995</t>
  </si>
  <si>
    <t>DRILLED SHAFTS, 90" DIAMETER, INTO BEDROCK, AS PER PLAN</t>
  </si>
  <si>
    <t>524E94996</t>
  </si>
  <si>
    <t>DRILLED SHAFTS, 96" DIAMETER, ABOVE BEDROCK</t>
  </si>
  <si>
    <t>524E94997</t>
  </si>
  <si>
    <t>DRILLED SHAFTS, 96" DIAMETER, ABOVE BEDROCK, AS PER PLAN</t>
  </si>
  <si>
    <t>524E94998</t>
  </si>
  <si>
    <t>DRILLED SHAFTS, 96" DIAMETER, INTO BEDROCK</t>
  </si>
  <si>
    <t>524E94999</t>
  </si>
  <si>
    <t>DRILLED SHAFTS, 96" DIAMETER, INTO BEDROCK, AS PER PLAN</t>
  </si>
  <si>
    <t>524E95000</t>
  </si>
  <si>
    <t>DRILLED SHAFTS, MISC.:</t>
  </si>
  <si>
    <t>892E10200</t>
  </si>
  <si>
    <t>QC/QA CONCRETE, CLASS QSC2, SUPERSTRUCTURE (DECK) WITH</t>
  </si>
  <si>
    <t>892E10201</t>
  </si>
  <si>
    <t>892E10400</t>
  </si>
  <si>
    <t>QC/QA CONCRETE, CLASS QSC3, SUPERSTRUCTURE (DECK) WITH</t>
  </si>
  <si>
    <t>892E10600</t>
  </si>
  <si>
    <t>892E10800</t>
  </si>
  <si>
    <t>893E10000</t>
  </si>
  <si>
    <t>CLASS S CONCRETE, FOR BRIDGE DECK WITH WARRANTY</t>
  </si>
  <si>
    <t>893E10001</t>
  </si>
  <si>
    <t>CLASS S CONCRETE, FOR BRIDGE DECK WITH WARRANTY, AS PER PLAN</t>
  </si>
  <si>
    <t>893E50000</t>
  </si>
  <si>
    <t>894E10000</t>
  </si>
  <si>
    <t>Fuel Price Adjustment Spreadsheet for use with PN 520, Earthwork Category</t>
  </si>
  <si>
    <t>Fuel Price Adjustment Spreadsheet for use with PN 520, Aggregate Category</t>
  </si>
  <si>
    <t>Fuel Price Adjustment Spreadsheet for use with PN 520, Flexible Pavement and Bases Category</t>
  </si>
  <si>
    <t>Fuel Price Adjustment Spreadsheet for use with PN 520, Rigid Pavement and Bases Category</t>
  </si>
  <si>
    <t>Fuel Price Adjustment Spreadsheet for use with PN 520, Structures Category</t>
  </si>
  <si>
    <t>Structures Category</t>
  </si>
  <si>
    <t>Category Summary for Project</t>
  </si>
  <si>
    <t>The spreadsheet protection password is CONSTRUCTION</t>
  </si>
  <si>
    <t>Total of Earthwork Items =</t>
  </si>
  <si>
    <t>Total of Aggregate Base Items =</t>
  </si>
  <si>
    <t>Total of Structure Items =</t>
  </si>
  <si>
    <t>Sum of Structure Items</t>
  </si>
  <si>
    <t>Total of Rigid Base and Pavement Items =</t>
  </si>
  <si>
    <t>Total of Flexible Bases and Pavement Items =</t>
  </si>
  <si>
    <t>FINE GRADED POLYMER ASPHALT CONCRETE, TYPE A</t>
  </si>
  <si>
    <t>424E12000</t>
  </si>
  <si>
    <t>FINE GRADED POLYMER ASPHALT CONCRETE, TYPE B</t>
  </si>
  <si>
    <t>424E12001</t>
  </si>
  <si>
    <t>FINE GRADED POLYMER ASPHALT CONCRETE, TYPE B, AS PER PLAN</t>
  </si>
  <si>
    <t>826E10301</t>
  </si>
  <si>
    <t>ASPHALT CONCRETE INTERMEDIATE COURSE, TYPE 2, FIBER A AS PER PLAN</t>
  </si>
  <si>
    <t>511E81300</t>
  </si>
  <si>
    <t>524E94503</t>
  </si>
  <si>
    <t>DRILLED SHAFTS, 24" DIAMETER, ABOVE BEDROCK, AS PER PLAN</t>
  </si>
  <si>
    <t>524E94909</t>
  </si>
  <si>
    <t>DRILLED SHAFTS, 54" DIAMETER, INTO BEDROCK, AS PER PLAN</t>
  </si>
  <si>
    <t>524E94931</t>
  </si>
  <si>
    <t>DRILLED SHAFTS, 66" DIAMETER, ABOVE BEDROCK, AS PER PLAN</t>
  </si>
  <si>
    <t>Max Mpb ($)</t>
  </si>
  <si>
    <t>Max or Min Mpb ($)</t>
  </si>
  <si>
    <t>The "Data" tab is must be updated each month, or only download a new copy at the end of the project.</t>
  </si>
  <si>
    <t>OTT-SR-19-003.10</t>
  </si>
  <si>
    <t>C. Patrick Dille 10/2/2009</t>
  </si>
  <si>
    <t>442E120101</t>
  </si>
  <si>
    <t>Increase or Decrease?</t>
  </si>
  <si>
    <t>441E10000</t>
  </si>
  <si>
    <t>ASPHALT CONCRETE SURFACE COURSE, TYPE 1,</t>
  </si>
  <si>
    <t>441E10100</t>
  </si>
  <si>
    <t>441E10101</t>
  </si>
  <si>
    <t>441E10200</t>
  </si>
  <si>
    <t>ASPHALT CONCRETE INTERMEDIATE COURSE, TY</t>
  </si>
  <si>
    <t>441E10201</t>
  </si>
  <si>
    <t>441E20000</t>
  </si>
  <si>
    <t>441E50000</t>
  </si>
  <si>
    <t>441E50100</t>
  </si>
  <si>
    <t>441E50101</t>
  </si>
  <si>
    <t>441E50200</t>
  </si>
  <si>
    <t>441E50201</t>
  </si>
  <si>
    <t>441E50300</t>
  </si>
  <si>
    <t>441E50301</t>
  </si>
  <si>
    <t>441E50400</t>
  </si>
  <si>
    <t>441E50401</t>
  </si>
  <si>
    <t>441E50500</t>
  </si>
  <si>
    <t>441E50600</t>
  </si>
  <si>
    <t>441E50700</t>
  </si>
  <si>
    <t>441E50701</t>
  </si>
  <si>
    <t>441E60000</t>
  </si>
  <si>
    <t>441E90000</t>
  </si>
  <si>
    <t>441E91000</t>
  </si>
  <si>
    <t>SY</t>
  </si>
  <si>
    <t>Fuel Price Adjustment Spreadsheet for use with PN 520, Select Granular Category</t>
  </si>
  <si>
    <t>840E23000</t>
  </si>
  <si>
    <t>840E23001</t>
  </si>
  <si>
    <t>SELECT GRANULAR BACKFILL</t>
  </si>
  <si>
    <t>SELECT GRANULAR BACKFILL, AS PER PLAN</t>
  </si>
  <si>
    <t>Select Granular Backfill</t>
  </si>
  <si>
    <t>Select Granular Backfill Volume</t>
  </si>
  <si>
    <t>Total of Select Granular Backfill Items =</t>
  </si>
  <si>
    <t>Select Granular Backfill Category</t>
  </si>
  <si>
    <t>Sum of Select Granular Backfill Items</t>
  </si>
  <si>
    <t>442E00201</t>
  </si>
  <si>
    <t>ASPHALT CONCRETE SURFACE COURSE, 9.5 MM, TYPE A (446), AS PER PLAN</t>
  </si>
  <si>
    <t>442E00100</t>
  </si>
  <si>
    <t>ANTI-SEGREGATION EQUIPMENT</t>
  </si>
  <si>
    <t>442E00200</t>
  </si>
  <si>
    <t>ASPHALT CONCRETE SURFACE COURSE, 9.5 MM, TYPE A (446)</t>
  </si>
  <si>
    <t>442E00300</t>
  </si>
  <si>
    <t>442E00301</t>
  </si>
  <si>
    <t>ASPHALT CONCRETE SURFACE COURSE, 9.5 MM, TYPE B (446)</t>
  </si>
  <si>
    <t>442E10101</t>
  </si>
  <si>
    <t>ASPHALT CONCRETE,  19MM, TYPE A, APP</t>
  </si>
  <si>
    <t>511E21523</t>
  </si>
  <si>
    <t>CL QC2 CONC W QC/QA, SUPERSTRUCTURE, APP</t>
  </si>
  <si>
    <t>511E45710</t>
  </si>
  <si>
    <t>CLASS QC1 CONCRETE, ABUTMENT</t>
  </si>
  <si>
    <t>Josh Bowman, PE, Deputy Director, Division of Construction Management</t>
  </si>
  <si>
    <t>Merka Flynn</t>
  </si>
  <si>
    <t>MIF</t>
  </si>
  <si>
    <t>442E10300</t>
  </si>
  <si>
    <t xml:space="preserve">Asphalt Concrete Surface Course 12.5mm, Type A(447) 1.5” </t>
  </si>
  <si>
    <t>Planing</t>
  </si>
  <si>
    <t>254E01000</t>
  </si>
  <si>
    <t>PAVEMENT PLANING, ASPHALT CONCRETE</t>
  </si>
  <si>
    <t>254E01001</t>
  </si>
  <si>
    <t>PAVEMENT PLANING, ASPHALT CONCRETE, AS PER PLAN</t>
  </si>
  <si>
    <t>254E01010</t>
  </si>
  <si>
    <t>PAVEMENT PLANING, PORTLAND CEMENT CONCRETE</t>
  </si>
  <si>
    <t>254E01011</t>
  </si>
  <si>
    <t>PAVEMENT PLANING, PORTLAND CEMENT CONCRETE, AS PER PLAN</t>
  </si>
  <si>
    <t>254E01600</t>
  </si>
  <si>
    <t>PATCHING PLANED SURFACE</t>
  </si>
  <si>
    <t>254E01601</t>
  </si>
  <si>
    <t>PATCHING PLANED SURFACE, AS PER PLAN</t>
  </si>
  <si>
    <t>Fuel Price Adjustment Spreadsheet for use with PN 520, Pavement Planing</t>
  </si>
  <si>
    <t>Pavement Planing Quantity</t>
  </si>
  <si>
    <t>Depth in Inches</t>
  </si>
  <si>
    <t>Total of Pavement Planing =</t>
  </si>
  <si>
    <t>Pavement Planing</t>
  </si>
  <si>
    <t>Area Removed (in CY)</t>
  </si>
  <si>
    <t>Sum of Pavement Planing</t>
  </si>
  <si>
    <t>Enter data into green cells only.                 Last updated: 10/01/2022, added 200% increase cap as per the PN, added 75% decrease cap as per PN</t>
  </si>
  <si>
    <r>
      <t xml:space="preserve">Fuel Price Adjustment Spreadsheet for use with PN 520 </t>
    </r>
    <r>
      <rPr>
        <b/>
        <i/>
        <sz val="12"/>
        <rFont val="Arial"/>
        <family val="2"/>
      </rPr>
      <t>dated 07/15/2022</t>
    </r>
    <r>
      <rPr>
        <b/>
        <sz val="12"/>
        <rFont val="Arial"/>
        <family val="2"/>
      </rPr>
      <t>, English Units Only!</t>
    </r>
  </si>
  <si>
    <t>442E10000</t>
  </si>
  <si>
    <t>ASPHALT CONCRETE SURFACE COURSE, 12.5 MM, TYPE A (446)</t>
  </si>
  <si>
    <t>442E10001</t>
  </si>
  <si>
    <t xml:space="preserve">ASPHALT CONCRETE SURFACE COURSE, 12.5 MM, TYPE A (446), AS PER PLAN </t>
  </si>
  <si>
    <t>861E11100</t>
  </si>
  <si>
    <t xml:space="preserve">ASPH CONC INTERM CRSE 12.5MM </t>
  </si>
  <si>
    <t>451E10010</t>
  </si>
  <si>
    <t>6" REINFORCED CONCRETE PAVEMENT, CLASS QC 1P</t>
  </si>
  <si>
    <t>451E10011</t>
  </si>
  <si>
    <t>6" REINFORCED CONCRETE PAVEMENT, CLASS QC 1P, AS PER PLAN</t>
  </si>
  <si>
    <t>451E10020</t>
  </si>
  <si>
    <t>6" REINFORCED CONCRETE PAVEMENT, CLASS QC 1P WITH QC/QA</t>
  </si>
  <si>
    <t>451E10021</t>
  </si>
  <si>
    <t>6" REINFORCED CONCRETE PAVEMENT, CLASS QC 1P WITH QC/QA, AS PER PLAN</t>
  </si>
  <si>
    <t>451E11010</t>
  </si>
  <si>
    <t>7" REINFORCED CONCRETE PAVEMENT, CLASS QC 1P</t>
  </si>
  <si>
    <t>451E11011</t>
  </si>
  <si>
    <t>7" REINFORCED CONCRETE PAVEMENT, CLASS QC 1P, AS PER PLAN</t>
  </si>
  <si>
    <t>451E11020</t>
  </si>
  <si>
    <t>7" REINFORCED CONCRETE PAVEMENT, CLASS QC 1P WITH QC/QA</t>
  </si>
  <si>
    <t>451E11021</t>
  </si>
  <si>
    <t>7" REINFORCED CONCRETE PAVEMENT, CLASS QC 1P WITH QC/QA, AS PER PLAN</t>
  </si>
  <si>
    <t>451E13010</t>
  </si>
  <si>
    <t>8" REINFORCED CONCRETE PAVEMENT, CLASS QC 1P</t>
  </si>
  <si>
    <t>451E13011</t>
  </si>
  <si>
    <t>8" REINFORCED CONCRETE PAVEMENT, CLASS QC 1P, AS PER PLAN</t>
  </si>
  <si>
    <t>451E13020</t>
  </si>
  <si>
    <t>8" REINFORCED CONCRETE PAVEMENT, CLASS QC 1P WITH QC/QA</t>
  </si>
  <si>
    <t>451E13021</t>
  </si>
  <si>
    <t>8" REINFORCED CONCRETE PAVEMENT, CLASS QC 1P WITH QC/QA, AS PER PLAN</t>
  </si>
  <si>
    <t>451E14010</t>
  </si>
  <si>
    <t>9" REINFORCED CONCRETE PAVEMENT, CLASS QC 1P</t>
  </si>
  <si>
    <t>451E14011</t>
  </si>
  <si>
    <t>9" REINFORCED CONCRETE PAVEMENT, CLASS QC 1P, AS PER PLAN</t>
  </si>
  <si>
    <t>451E14020</t>
  </si>
  <si>
    <t>9" REINFORCED CONCRETE PAVEMENT, CLASS QC 1P WITH QC/QA</t>
  </si>
  <si>
    <t>451E14021</t>
  </si>
  <si>
    <t>9" REINFORCED CONCRETE PAVEMENT, CLASS QC 1P WITH QC/QA, AS PER PLAN</t>
  </si>
  <si>
    <t>451E15010</t>
  </si>
  <si>
    <t>10" REINFORCED CONCRETE PAVEMENT, CLASS QC 1P</t>
  </si>
  <si>
    <t>451E15011</t>
  </si>
  <si>
    <t>10" REINFORCED CONCRETE PAVEMENT, CLASS QC 1P, AS PER PLAN</t>
  </si>
  <si>
    <t>451E15020</t>
  </si>
  <si>
    <t>10" REINFORCED CONCRETE PAVEMENT, CLASS QC 1P WITH QC/QA</t>
  </si>
  <si>
    <t>451E15021</t>
  </si>
  <si>
    <t>10" REINFORCED CONCRETE PAVEMENT, CLASS QC 1P WITH QC/QA, AS PER PLAN</t>
  </si>
  <si>
    <t>451E15060</t>
  </si>
  <si>
    <t>11" REINFORCED CONCRETE PAVEMENT, CLASS QC 1P</t>
  </si>
  <si>
    <t>451E15061</t>
  </si>
  <si>
    <t>11" REINFORCED CONCRETE PAVEMENT, CLASS QC 1P, AS PER PLAN</t>
  </si>
  <si>
    <t>451E15070</t>
  </si>
  <si>
    <t>11" REINFORCED CONCRETE PAVEMENT, CLASS QC 1P WITH QC/QA</t>
  </si>
  <si>
    <t>451E15071</t>
  </si>
  <si>
    <t>11" REINFORCED CONCRETE PAVEMENT, CLASS QC 1P WITH QC/QA, AS PER PLAN</t>
  </si>
  <si>
    <t>451E16010</t>
  </si>
  <si>
    <t>12" REINFORCED CONCRETE PAVEMENT, CLASS QC 1P</t>
  </si>
  <si>
    <t>451E16011</t>
  </si>
  <si>
    <t>12" REINFORCED CONCRETE PAVEMENT, CLASS QC 1P, AS PER PLAN</t>
  </si>
  <si>
    <t>451E16020</t>
  </si>
  <si>
    <t>12" REINFORCED CONCRETE PAVEMENT, CLASS QC 1P WITH QC/QA</t>
  </si>
  <si>
    <t>451E16021</t>
  </si>
  <si>
    <t>12" REINFORCED CONCRETE PAVEMENT, CLASS QC 1P WITH QC/QA, AS PER PLAN</t>
  </si>
  <si>
    <t>451E16110</t>
  </si>
  <si>
    <t>13" REINFORCED CONCRETE PAVEMENT, CLASS QC 1P</t>
  </si>
  <si>
    <t>451E16111</t>
  </si>
  <si>
    <t>13" REINFORCED CONCRETE PAVEMENT, CLASS QC 1P, AS PER PLAN</t>
  </si>
  <si>
    <t>451E16120</t>
  </si>
  <si>
    <t>13" REINFORCED CONCRETE PAVEMENT, CLASS QC 1P WITH QC/QA</t>
  </si>
  <si>
    <t>451E16121</t>
  </si>
  <si>
    <t>13" REINFORCED CONCRETE PAVEMENT, CLASS QC 1P WITH QC/QA, AS PER PLAN</t>
  </si>
  <si>
    <t>451E16210</t>
  </si>
  <si>
    <t>14" REINFORCED CONCRETE PAVEMENT, CLASS QC 1P</t>
  </si>
  <si>
    <t>451E16211</t>
  </si>
  <si>
    <t>14" REINFORCED CONCRETE PAVEMENT, CLASS QC 1P, AS PER PLAN</t>
  </si>
  <si>
    <t>451E16220</t>
  </si>
  <si>
    <t>14" REINFORCED CONCRETE PAVEMENT, CLASS QC 1P WITH QC/QA</t>
  </si>
  <si>
    <t>451E16221</t>
  </si>
  <si>
    <t>14" REINFORCED CONCRETE PAVEMENT, CLASS QC 1P WITH QC/QA, AS PER PLAN</t>
  </si>
  <si>
    <t>451E17010</t>
  </si>
  <si>
    <t>15" REINFORCED CONCRETE PAVEMENT, CLASS QC 1P</t>
  </si>
  <si>
    <t>451E17011</t>
  </si>
  <si>
    <t>15" REINFORCED CONCRETE PAVEMENT, CLASS QC 1P, AS PER PLAN</t>
  </si>
  <si>
    <t>451E17020</t>
  </si>
  <si>
    <t>15" REINFORCED CONCRETE PAVEMENT, CLASS QC 1P WITH QC/QA</t>
  </si>
  <si>
    <t>451E17021</t>
  </si>
  <si>
    <t>15" REINFORCED CONCRETE PAVEMENT, CLASS QC 1P WITH QC/QA, AS PER PLAN</t>
  </si>
  <si>
    <t>451E17510</t>
  </si>
  <si>
    <t>24" REINFORCED CONCRETE PAVEMENT, CLASS QC 1P</t>
  </si>
  <si>
    <t>451E17511</t>
  </si>
  <si>
    <t>24" REINFORCED CONCRETE PAVEMENT, CLASS QC 1P, AS PER PLAN</t>
  </si>
  <si>
    <t>451E17520</t>
  </si>
  <si>
    <t>24" REINFORCED CONCRETE PAVEMENT, CLASS QC 1P WITH QC/QA</t>
  </si>
  <si>
    <t>451E17521</t>
  </si>
  <si>
    <t>24" REINFORCED CONCRETE PAVEMENT, CLASS QC 1P WITH QC/QA, AS PER PLAN</t>
  </si>
  <si>
    <t>451E30000</t>
  </si>
  <si>
    <t>SPECIAL - PRESSURE RELIEF JOINT, TYPE A</t>
  </si>
  <si>
    <t>451E31000</t>
  </si>
  <si>
    <t>SPECIAL - PRESSURE RELIEF JOINT, TYPE B</t>
  </si>
  <si>
    <t>451E32000</t>
  </si>
  <si>
    <t>SPECIAL - PRESSURE RELIEF JOINT, TYPE C</t>
  </si>
  <si>
    <t>451E33000</t>
  </si>
  <si>
    <t>SPECIAL - PRESSURE RELIEF JOINT, TYPE D</t>
  </si>
  <si>
    <t>451E34000</t>
  </si>
  <si>
    <t>SPECIAL - PRESSURE RELIEF JOINT</t>
  </si>
  <si>
    <t>451E35000</t>
  </si>
  <si>
    <t>SPECIAL - APPROACH SLAB PRESSURE RELIEF JOINT</t>
  </si>
  <si>
    <t>451E42000</t>
  </si>
  <si>
    <t>SPECIAL - PARTIAL DEPTH PRESSURE RELIEF JOINT, TYPE C</t>
  </si>
  <si>
    <t>452E09010</t>
  </si>
  <si>
    <t>4" NON-REINFORCED CONCRETE PAVEMENT, CLASS QC 1P</t>
  </si>
  <si>
    <t>452E09011</t>
  </si>
  <si>
    <t>4" NON-REINFORCED CONCRETE PAVEMENT, CLASS QC 1P, AS PER PLAN</t>
  </si>
  <si>
    <t>452E09020</t>
  </si>
  <si>
    <t>4" NON-REINFORCED CONCRETE PAVEMENT, CLASS QC 1P WITH QC/QA</t>
  </si>
  <si>
    <t>452E09021</t>
  </si>
  <si>
    <t>4" NON-REINFORCED CONCRETE PAVEMENT, CLASS QC 1P WITH QC/QA, AS PER PLAN</t>
  </si>
  <si>
    <t>452E10010</t>
  </si>
  <si>
    <t>6" NON-REINFORCED CONCRETE PAVEMENT, CLASS QC 1P</t>
  </si>
  <si>
    <t>452E10011</t>
  </si>
  <si>
    <t>6" NON-REINFORCED CONCRETE PAVEMENT, CLASS QC 1P, AS PER PLAN</t>
  </si>
  <si>
    <t>452E10020</t>
  </si>
  <si>
    <t>6" NON-REINFORCED CONCRETE PAVEMENT, CLASS QC 1P WITH QC/QA</t>
  </si>
  <si>
    <t>452E10021</t>
  </si>
  <si>
    <t>6" NON-REINFORCED CONCRETE PAVEMENT, CLASS QC 1P WITH QC/QA, AS PER PLAN</t>
  </si>
  <si>
    <t>452E10050</t>
  </si>
  <si>
    <t>6" NON-REINFORCED CONCRETE PAVEMENT, CLASS QC MS</t>
  </si>
  <si>
    <t>452E10051</t>
  </si>
  <si>
    <t>6" NON-REINFORCED CONCRETE PAVEMENT, CLASS QC MS, AS PER PLAN</t>
  </si>
  <si>
    <t>452E10060</t>
  </si>
  <si>
    <t>6" NON-REINFORCED CONCRETE PAVEMENT, CLASS QC MS WITH QC/QA</t>
  </si>
  <si>
    <t>452E10061</t>
  </si>
  <si>
    <t>6" NON-REINFORCED CONCRETE PAVEMENT, CLASS QC MS WITH QC/QA, AS PER PLAN</t>
  </si>
  <si>
    <t>452E11010</t>
  </si>
  <si>
    <t>7" NON-REINFORCED CONCRETE PAVEMENT, CLASS QC 1P</t>
  </si>
  <si>
    <t>452E11011</t>
  </si>
  <si>
    <t>7" NON-REINFORCED CONCRETE PAVEMENT, CLASS QC 1P, AS PER PLAN</t>
  </si>
  <si>
    <t>452E11020</t>
  </si>
  <si>
    <t>7" NON-REINFORCED CONCRETE PAVEMENT, CLASS QC 1P WITH QC/QA</t>
  </si>
  <si>
    <t>452E11021</t>
  </si>
  <si>
    <t>7" NON-REINFORCED CONCRETE PAVEMENT, CLASS QC 1P WITH QC/QA, AS PER PLAN</t>
  </si>
  <si>
    <t>452E11050</t>
  </si>
  <si>
    <t>7" NON-REINFORCED CONCRETE PAVEMENT, CLASS QC MS</t>
  </si>
  <si>
    <t>452E12010</t>
  </si>
  <si>
    <t>8" NON-REINFORCED CONCRETE PAVEMENT, CLASS QC 1P</t>
  </si>
  <si>
    <t>452E12011</t>
  </si>
  <si>
    <t>8" NON-REINFORCED CONCRETE PAVEMENT, CLASS QC 1P, AS PER PLAN</t>
  </si>
  <si>
    <t>452E12020</t>
  </si>
  <si>
    <t>8" NON-REINFORCED CONCRETE PAVEMENT, CLASS QC 1P WITH QC/QA</t>
  </si>
  <si>
    <t>452E12021</t>
  </si>
  <si>
    <t>8" NON-REINFORCED CONCRETE PAVEMENT, CLASS QC 1P WITH QC/QA, AS PER PLAN</t>
  </si>
  <si>
    <t>452E12050</t>
  </si>
  <si>
    <t>8" NON-REINFORCED CONCRETE PAVEMENT, CLASS QC MS</t>
  </si>
  <si>
    <t>452E12051</t>
  </si>
  <si>
    <t>8" NON-REINFORCED CONCRETE PAVEMENT, CLASS QC MS, AS PER PLAN</t>
  </si>
  <si>
    <t>452E12060</t>
  </si>
  <si>
    <t>8" NON-REINFORCED CONCRETE PAVEMENT, CLASS QC MS WITH QC/QA</t>
  </si>
  <si>
    <t>452E12061</t>
  </si>
  <si>
    <t>8" NON-REINFORCED CONCRETE PAVEMENT, CLASS QC MS WITH QC/QA, AS PER PLAN</t>
  </si>
  <si>
    <t>452E13010</t>
  </si>
  <si>
    <t>9" NON-REINFORCED CONCRETE PAVEMENT, CLASS QC 1P</t>
  </si>
  <si>
    <t>452E13011</t>
  </si>
  <si>
    <t>9" NON-REINFORCED CONCRETE PAVEMENT, CLASS QC 1P, AS PER PLAN</t>
  </si>
  <si>
    <t>452E13020</t>
  </si>
  <si>
    <t>9" NON-REINFORCED CONCRETE PAVEMENT, CLASS QC 1P WITH QC/QA</t>
  </si>
  <si>
    <t>452E13021</t>
  </si>
  <si>
    <t>9" NON-REINFORCED CONCRETE PAVEMENT, CLASS QC 1P WITH QC/QA, AS PER PLAN</t>
  </si>
  <si>
    <t>452E13040</t>
  </si>
  <si>
    <t>9" NON-REINFORCED CONCRETE PAVEMENT, CLASS QC MS</t>
  </si>
  <si>
    <t>452E13060</t>
  </si>
  <si>
    <t>9.5" NON-REINFORCED CONCRETE PAVEMENT, CLASS QC 1P</t>
  </si>
  <si>
    <t>452E13061</t>
  </si>
  <si>
    <t>9.5" NON-REINFORCED CONCRETE PAVEMENT, CLASS QC 1P, AS PER PLAN</t>
  </si>
  <si>
    <t>452E13070</t>
  </si>
  <si>
    <t>9.5" NON-REINFORCED CONCRETE PAVEMENT, CLASS QC 1P WITH QC/QA</t>
  </si>
  <si>
    <t>452E13071</t>
  </si>
  <si>
    <t>9.5" NON-REINFORCED CONCRETE PAVEMENT, CLASS QC 1P WITH QC/QA, AS PER PLAN</t>
  </si>
  <si>
    <t>452E14010</t>
  </si>
  <si>
    <t>10" NON-REINFORCED CONCRETE PAVEMENT, CLASS QC 1P</t>
  </si>
  <si>
    <t>452E14011</t>
  </si>
  <si>
    <t>10" NON-REINFORCED CONCRETE PAVEMENT, CLASS QC 1P, AS PER PLAN</t>
  </si>
  <si>
    <t>452E14020</t>
  </si>
  <si>
    <t>10" NON-REINFORCED CONCRETE PAVEMENT, CLASS QC 1P WITH QC/QA</t>
  </si>
  <si>
    <t>452E14021</t>
  </si>
  <si>
    <t>10" NON-REINFORCED CONCRETE PAVEMENT, CLASS QC 1P WITH QC/QA, AS PER PLAN</t>
  </si>
  <si>
    <t>452E14022</t>
  </si>
  <si>
    <t>10.5" NON-REINFORCED CONCRETE PAVEMENT, CLASS QC 1P WITH QC/QA</t>
  </si>
  <si>
    <t>452E14050</t>
  </si>
  <si>
    <t>10" NON-REINFORCED CONCRETE PAVEMENT, CLASS QC MS</t>
  </si>
  <si>
    <t>452E14110</t>
  </si>
  <si>
    <t>11" NON-REINFORCED CONCRETE PAVEMENT, CLASS QC 1P</t>
  </si>
  <si>
    <t>452E14111</t>
  </si>
  <si>
    <t>11" NON-REINFORCED CONCRETE PAVEMENT, CLASS QC 1P, AS PER PLAN</t>
  </si>
  <si>
    <t>452E14120</t>
  </si>
  <si>
    <t>11" NON-REINFORCED CONCRETE PAVEMENT, CLASS QC 1P WITH QC/QA</t>
  </si>
  <si>
    <t>452E14121</t>
  </si>
  <si>
    <t>11" NON-REINFORCED CONCRETE PAVEMENT, CLASS QC 1P WITH QC/QA, AS PER PLAN</t>
  </si>
  <si>
    <t>452E14122</t>
  </si>
  <si>
    <t>11.5" NON-REINFORCED CONCRETE PAVEMENT, CLASS QC 1P WITH QC/QA</t>
  </si>
  <si>
    <t>12" NON-REINFORCED CONCRETE PAVEMENT, CLASS QC 1P</t>
  </si>
  <si>
    <t>12" NON-REINFORCED CONCRETE PAVEMENT, CLASS QC 1P, AS PER PLAN</t>
  </si>
  <si>
    <t>452E15020</t>
  </si>
  <si>
    <t>12" NON-REINFORCED CONCRETE PAVEMENT, CLASS QC 1P WITH QC/QA</t>
  </si>
  <si>
    <t>452E15021</t>
  </si>
  <si>
    <t>12" NON-REINFORCED CONCRETE PAVEMENT, CLASS QC 1P WITH QC/QA, AS PER PLAN</t>
  </si>
  <si>
    <t>452E15030</t>
  </si>
  <si>
    <t>12" NON-REINFORCED CONCRETE PAVEMENT, CLASS QC MS</t>
  </si>
  <si>
    <t>452E15031</t>
  </si>
  <si>
    <t>12" NON-REINFORCED CONCRETE PAVEMENT, CLASS QC MS, AS PER PLAN</t>
  </si>
  <si>
    <t>12.5" NON-REINFORCED CONCRETE PAVEMENT, CLASS QC 1P</t>
  </si>
  <si>
    <t>12.5" NON-REINFORCED CONCRETE PAVEMENT, CLASS QC 1P, AS PER PLAN</t>
  </si>
  <si>
    <t>452E15060</t>
  </si>
  <si>
    <t>12.5" NON-REINFORCED CONCRETE PAVEMENT, CLASS QC 1P WITH QC/QA</t>
  </si>
  <si>
    <t>452E15061</t>
  </si>
  <si>
    <t>12.5" NON-REINFORCED CONCRETE PAVEMENT, CLASS QC 1P WITH QC/QA, AS PER PLAN</t>
  </si>
  <si>
    <t>452E16010</t>
  </si>
  <si>
    <t>13" NON-REINFORCED CONCRETE PAVEMENT, CLASS QC 1P</t>
  </si>
  <si>
    <t>452E16011</t>
  </si>
  <si>
    <t>13" NON-REINFORCED CONCRETE PAVEMENT, CLASS QC 1P, AS PER PLAN</t>
  </si>
  <si>
    <t>452E16020</t>
  </si>
  <si>
    <t>13" NON-REINFORCED CONCRETE PAVEMENT, CLASS QC 1P WITH QC/QA</t>
  </si>
  <si>
    <t>452E16021</t>
  </si>
  <si>
    <t>13" NON-REINFORCED CONCRETE PAVEMENT, CLASS QC 1P WITH QC/QA, AS PER PLAN</t>
  </si>
  <si>
    <t>452E16050</t>
  </si>
  <si>
    <t>13.5" NON-REINFORCED CONCRETE PAVEMENT, CLASS QC 1P</t>
  </si>
  <si>
    <t>452E16051</t>
  </si>
  <si>
    <t>13.5" NON-REINFORCED CONCRETE PAVEMENT, CLASS QC 1P, AS PER PLAN</t>
  </si>
  <si>
    <t>452E16060</t>
  </si>
  <si>
    <t>13.5" NON-REINFORCED CONCRETE PAVEMENT, CLASS QC 1P WITH QC/QA</t>
  </si>
  <si>
    <t>452E16061</t>
  </si>
  <si>
    <t>13.5" NON-REINFORCED CONCRETE PAVEMENT, CLASS QC 1P WITH QC/QA, AS PER PLAN</t>
  </si>
  <si>
    <t>452E17010</t>
  </si>
  <si>
    <t>14" NON-REINFORCED CONCRETE PAVEMENT, CLASS QC 1P</t>
  </si>
  <si>
    <t>452E17011</t>
  </si>
  <si>
    <t>14" NON-REINFORCED CONCRETE PAVEMENT, CLASS QC 1P, AS PER PLAN</t>
  </si>
  <si>
    <t>452E17020</t>
  </si>
  <si>
    <t>14" NON-REINFORCED CONCRETE PAVEMENT, CLASS QC 1P WITH QC/QA</t>
  </si>
  <si>
    <t>452E17021</t>
  </si>
  <si>
    <t>14" NON-REINFORCED CONCRETE PAVEMENT, CLASS QC 1P WITH QC/QA, AS PER PLAN</t>
  </si>
  <si>
    <t>452E17050</t>
  </si>
  <si>
    <t>14.5" NON-REINFORCED CONCRETE PAVEMENT, CLASS QC 1P</t>
  </si>
  <si>
    <t>452E17051</t>
  </si>
  <si>
    <t>14.5" NON-REINFORCED CONCRETE PAVEMENT, CLASS QC 1P, AS PER PLAN</t>
  </si>
  <si>
    <t>452E17060</t>
  </si>
  <si>
    <t>14.5" NON-REINFORCED CONCRETE PAVEMENT, CLASS QC 1P WITH QC/QA</t>
  </si>
  <si>
    <t>452E17061</t>
  </si>
  <si>
    <t>14.5" NON-REINFORCED CONCRETE PAVEMENT, CLASS QC 1P WITH QC/QA, AS PER PLAN</t>
  </si>
  <si>
    <t>452E18010</t>
  </si>
  <si>
    <t>15" NON-REINFORCED CONCRETE PAVEMENT, CLASS QC 1P</t>
  </si>
  <si>
    <t>452E18011</t>
  </si>
  <si>
    <t>15" NON-REINFORCED CONCRETE PAVEMENT, CLASS QC 1P, AS PER PLAN</t>
  </si>
  <si>
    <t>452E18020</t>
  </si>
  <si>
    <t>15" NON-REINFORCED CONCRETE PAVEMENT, CLASS QC 1P WITH QC/QA</t>
  </si>
  <si>
    <t>452E18021</t>
  </si>
  <si>
    <t>15" NON-REINFORCED CONCRETE PAVEMENT, CLASS QC 1P WITH QC/QA, AS PER PLAN</t>
  </si>
  <si>
    <t>452E19001</t>
  </si>
  <si>
    <t>VARIABLE THICKNESS NON-REINFORCED CONCRETE PAVEMENT, AS PER PLAN</t>
  </si>
  <si>
    <t>452E19200</t>
  </si>
  <si>
    <t>452E19250</t>
  </si>
  <si>
    <t>SF</t>
  </si>
  <si>
    <t>If you need help or have suggestions for this spreadsheet, call Merka Flynn in CO Construction 614-752-9018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</si>
</sst>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mm\-yyyy;@"/>
    <numFmt numFmtId="170" formatCode="[$-409]mmm\-yy;@"/>
    <numFmt numFmtId="171" formatCode="&quot;$&quot;#,##0.0000_);\(&quot;$&quot;#,##0.0000\)"/>
    <numFmt numFmtId="172" formatCode="&quot;$&quot;#,##0.000000"/>
    <numFmt numFmtId="173" formatCode="&quot;$&quot;#,##0.000000_);\(&quot;$&quot;#,##0.000000\)"/>
    <numFmt numFmtId="174" formatCode="\$#,##0.00_);\(\$#,##0.00\)"/>
    <numFmt numFmtId="175" formatCode="0.0000"/>
    <numFmt numFmtId="176" formatCode="_(&quot;$&quot;* #,##0.00000_);_(&quot;$&quot;* \(#,##0.00000\);_(&quot;$&quot;* &quot;-&quot;??_);_(@_)"/>
    <numFmt numFmtId="177" formatCode="&quot;$&quot;#,##0.00000"/>
    <numFmt numFmtId="178" formatCode="_(&quot;$&quot;* #,##0.00000_);_(&quot;$&quot;* \(#,##0.00000\);_(&quot;$&quot;* &quot;-&quot;?????_);_(@_)"/>
    <numFmt numFmtId="179" formatCode="0.00000"/>
    <numFmt numFmtId="180" formatCode="[$-409]h:mm:ss\ AM/PM"/>
    <numFmt numFmtId="181" formatCode="&quot;$&quot;#,##0.00"/>
    <numFmt numFmtId="182" formatCode="&quot;$&quot;#,##0.000"/>
    <numFmt numFmtId="183" formatCode="&quot;$&quot;#,##0.0000"/>
    <numFmt numFmtId="184" formatCode="mmm\-yyyy"/>
    <numFmt numFmtId="185" formatCode="&quot;$&quot;#,##0.00000_);\(&quot;$&quot;#,##0.00000\)"/>
    <numFmt numFmtId="186" formatCode="0.000000"/>
    <numFmt numFmtId="187" formatCode="&quot;$&quot;#,##0.0000_);[Red]\(&quot;$&quot;#,##0.0000\)"/>
    <numFmt numFmtId="188" formatCode="[$-409]dddd\,\ mmmm\ d\,\ yyyy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7" fontId="10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17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Border="1" applyAlignment="1" quotePrefix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3" xfId="0" applyFill="1" applyBorder="1" applyAlignment="1" applyProtection="1">
      <alignment horizontal="left"/>
      <protection locked="0"/>
    </xf>
    <xf numFmtId="14" fontId="0" fillId="33" borderId="14" xfId="0" applyNumberFormat="1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11" fontId="0" fillId="33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44" fontId="0" fillId="0" borderId="10" xfId="45" applyFont="1" applyBorder="1" applyAlignment="1" applyProtection="1">
      <alignment/>
      <protection/>
    </xf>
    <xf numFmtId="44" fontId="0" fillId="0" borderId="15" xfId="45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right"/>
      <protection/>
    </xf>
    <xf numFmtId="14" fontId="0" fillId="0" borderId="13" xfId="0" applyNumberForma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43" fontId="2" fillId="0" borderId="10" xfId="42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3" fontId="2" fillId="34" borderId="10" xfId="42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2" fontId="4" fillId="0" borderId="0" xfId="0" applyNumberFormat="1" applyFont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3" fontId="0" fillId="0" borderId="10" xfId="42" applyFont="1" applyFill="1" applyBorder="1" applyAlignment="1" applyProtection="1" quotePrefix="1">
      <alignment/>
      <protection/>
    </xf>
    <xf numFmtId="171" fontId="0" fillId="0" borderId="10" xfId="45" applyNumberFormat="1" applyFont="1" applyFill="1" applyBorder="1" applyAlignment="1" applyProtection="1" quotePrefix="1">
      <alignment/>
      <protection/>
    </xf>
    <xf numFmtId="44" fontId="0" fillId="0" borderId="10" xfId="45" applyFont="1" applyBorder="1" applyAlignment="1" applyProtection="1">
      <alignment horizontal="center"/>
      <protection/>
    </xf>
    <xf numFmtId="0" fontId="0" fillId="0" borderId="10" xfId="0" applyFont="1" applyBorder="1" applyAlignment="1" applyProtection="1" quotePrefix="1">
      <alignment horizontal="center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/>
      <protection/>
    </xf>
    <xf numFmtId="44" fontId="2" fillId="34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43" fontId="0" fillId="33" borderId="16" xfId="42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3" fontId="0" fillId="0" borderId="16" xfId="42" applyFon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 quotePrefix="1">
      <alignment horizontal="center"/>
      <protection locked="0"/>
    </xf>
    <xf numFmtId="0" fontId="0" fillId="0" borderId="10" xfId="0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14" fontId="0" fillId="34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0" fillId="0" borderId="0" xfId="0" applyAlignment="1">
      <alignment wrapText="1"/>
    </xf>
    <xf numFmtId="175" fontId="0" fillId="0" borderId="0" xfId="0" applyNumberFormat="1" applyAlignment="1">
      <alignment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4" fontId="0" fillId="35" borderId="10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14" fontId="0" fillId="35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1" fontId="0" fillId="0" borderId="10" xfId="0" applyNumberFormat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14" fontId="0" fillId="35" borderId="10" xfId="0" applyNumberForma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49" fontId="0" fillId="33" borderId="10" xfId="0" applyNumberFormat="1" applyFill="1" applyBorder="1" applyAlignment="1" applyProtection="1">
      <alignment horizontal="center"/>
      <protection locked="0"/>
    </xf>
    <xf numFmtId="49" fontId="0" fillId="0" borderId="10" xfId="0" applyNumberFormat="1" applyBorder="1" applyAlignment="1" quotePrefix="1">
      <alignment horizontal="center"/>
    </xf>
    <xf numFmtId="49" fontId="0" fillId="33" borderId="10" xfId="0" applyNumberFormat="1" applyFill="1" applyBorder="1" applyAlignment="1" applyProtection="1" quotePrefix="1">
      <alignment horizontal="center"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0" fontId="37" fillId="0" borderId="0" xfId="63">
      <alignment/>
      <protection/>
    </xf>
    <xf numFmtId="0" fontId="0" fillId="0" borderId="0" xfId="0" applyFont="1" applyAlignment="1">
      <alignment/>
    </xf>
    <xf numFmtId="0" fontId="37" fillId="0" borderId="0" xfId="62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71" fontId="0" fillId="34" borderId="12" xfId="0" applyNumberFormat="1" applyFill="1" applyBorder="1" applyAlignment="1">
      <alignment horizontal="center"/>
    </xf>
    <xf numFmtId="171" fontId="0" fillId="35" borderId="12" xfId="0" applyNumberFormat="1" applyFill="1" applyBorder="1" applyAlignment="1">
      <alignment horizontal="center"/>
    </xf>
    <xf numFmtId="171" fontId="0" fillId="35" borderId="10" xfId="0" applyNumberFormat="1" applyFill="1" applyBorder="1" applyAlignment="1">
      <alignment horizontal="center"/>
    </xf>
    <xf numFmtId="171" fontId="0" fillId="0" borderId="10" xfId="47" applyNumberFormat="1" applyFont="1" applyFill="1" applyBorder="1" applyAlignment="1">
      <alignment horizontal="center"/>
    </xf>
    <xf numFmtId="171" fontId="0" fillId="35" borderId="10" xfId="47" applyNumberFormat="1" applyFon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14" fontId="56" fillId="0" borderId="0" xfId="0" applyNumberFormat="1" applyFont="1" applyAlignment="1">
      <alignment horizontal="left"/>
    </xf>
    <xf numFmtId="0" fontId="0" fillId="0" borderId="0" xfId="0" applyNumberFormat="1" applyBorder="1" applyAlignment="1" quotePrefix="1">
      <alignment/>
    </xf>
    <xf numFmtId="11" fontId="0" fillId="0" borderId="10" xfId="0" applyNumberFormat="1" applyFill="1" applyBorder="1" applyAlignment="1" quotePrefix="1">
      <alignment horizont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8" fillId="0" borderId="0" xfId="57" applyAlignment="1" applyProtection="1">
      <alignment horizontal="left"/>
      <protection/>
    </xf>
    <xf numFmtId="0" fontId="2" fillId="0" borderId="0" xfId="0" applyFont="1" applyAlignment="1">
      <alignment/>
    </xf>
    <xf numFmtId="183" fontId="57" fillId="0" borderId="10" xfId="0" applyNumberFormat="1" applyFont="1" applyBorder="1" applyAlignment="1">
      <alignment/>
    </xf>
    <xf numFmtId="171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7" xfId="0" applyFont="1" applyBorder="1" applyAlignment="1">
      <alignment horizontal="right"/>
    </xf>
    <xf numFmtId="14" fontId="0" fillId="0" borderId="13" xfId="0" applyNumberFormat="1" applyBorder="1" applyAlignment="1">
      <alignment horizontal="left"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3" borderId="10" xfId="0" applyFill="1" applyBorder="1" applyAlignment="1" applyProtection="1" quotePrefix="1">
      <alignment horizontal="center"/>
      <protection locked="0"/>
    </xf>
    <xf numFmtId="0" fontId="1" fillId="0" borderId="10" xfId="0" applyFont="1" applyBorder="1" applyAlignment="1">
      <alignment horizontal="center" wrapText="1"/>
    </xf>
    <xf numFmtId="0" fontId="0" fillId="36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2" applyFont="1" applyFill="1" applyBorder="1" applyAlignment="1" applyProtection="1">
      <alignment/>
      <protection/>
    </xf>
    <xf numFmtId="2" fontId="4" fillId="0" borderId="0" xfId="0" applyNumberFormat="1" applyFont="1" applyAlignment="1">
      <alignment horizontal="left"/>
    </xf>
    <xf numFmtId="0" fontId="0" fillId="0" borderId="10" xfId="0" applyFont="1" applyBorder="1" applyAlignment="1" quotePrefix="1">
      <alignment horizontal="center"/>
    </xf>
    <xf numFmtId="0" fontId="2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4" fontId="2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71" fontId="0" fillId="34" borderId="10" xfId="47" applyNumberFormat="1" applyFont="1" applyFill="1" applyBorder="1" applyAlignment="1">
      <alignment horizontal="center"/>
    </xf>
    <xf numFmtId="171" fontId="0" fillId="0" borderId="10" xfId="47" applyNumberFormat="1" applyFont="1" applyBorder="1" applyAlignment="1">
      <alignment horizontal="center"/>
    </xf>
    <xf numFmtId="171" fontId="0" fillId="34" borderId="12" xfId="47" applyNumberFormat="1" applyFont="1" applyFill="1" applyBorder="1" applyAlignment="1">
      <alignment horizontal="center"/>
    </xf>
    <xf numFmtId="171" fontId="0" fillId="0" borderId="10" xfId="47" applyNumberFormat="1" applyFont="1" applyFill="1" applyBorder="1" applyAlignment="1">
      <alignment horizontal="center"/>
    </xf>
    <xf numFmtId="0" fontId="58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justify" wrapText="1"/>
    </xf>
    <xf numFmtId="169" fontId="59" fillId="0" borderId="16" xfId="0" applyNumberFormat="1" applyFont="1" applyBorder="1" applyAlignment="1">
      <alignment wrapText="1"/>
    </xf>
    <xf numFmtId="169" fontId="59" fillId="0" borderId="13" xfId="0" applyNumberFormat="1" applyFont="1" applyBorder="1" applyAlignment="1">
      <alignment wrapText="1"/>
    </xf>
    <xf numFmtId="169" fontId="59" fillId="0" borderId="15" xfId="0" applyNumberFormat="1" applyFont="1" applyBorder="1" applyAlignment="1">
      <alignment wrapText="1"/>
    </xf>
    <xf numFmtId="0" fontId="10" fillId="0" borderId="0" xfId="0" applyFont="1" applyAlignment="1">
      <alignment horizontal="justify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L23"/>
  <sheetViews>
    <sheetView showGridLines="0" zoomScalePageLayoutView="0" workbookViewId="0" topLeftCell="A3">
      <selection activeCell="D9" sqref="D9"/>
    </sheetView>
  </sheetViews>
  <sheetFormatPr defaultColWidth="9.28125" defaultRowHeight="12.75"/>
  <cols>
    <col min="1" max="1" width="1.7109375" style="35" customWidth="1"/>
    <col min="2" max="2" width="9.57421875" style="35" customWidth="1"/>
    <col min="3" max="3" width="9.28125" style="35" customWidth="1"/>
    <col min="4" max="4" width="10.421875" style="35" customWidth="1"/>
    <col min="5" max="5" width="6.421875" style="35" customWidth="1"/>
    <col min="6" max="6" width="15.57421875" style="35" customWidth="1"/>
    <col min="7" max="7" width="15.28125" style="35" customWidth="1"/>
    <col min="8" max="8" width="17.421875" style="35" customWidth="1"/>
    <col min="9" max="11" width="9.28125" style="35" customWidth="1"/>
    <col min="12" max="12" width="1.7109375" style="35" customWidth="1"/>
    <col min="13" max="16384" width="9.28125" style="35" customWidth="1"/>
  </cols>
  <sheetData>
    <row r="1" spans="3:12" ht="15">
      <c r="C1" s="36" t="s">
        <v>101</v>
      </c>
      <c r="D1" s="112" t="s">
        <v>932</v>
      </c>
      <c r="F1" s="38"/>
      <c r="G1" s="38"/>
      <c r="H1" s="38"/>
      <c r="I1" s="38"/>
      <c r="J1" s="38"/>
      <c r="K1" s="38"/>
      <c r="L1" s="38"/>
    </row>
    <row r="2" spans="3:12" ht="12">
      <c r="C2" s="38"/>
      <c r="D2" s="37" t="s">
        <v>109</v>
      </c>
      <c r="F2" s="38"/>
      <c r="G2" s="38"/>
      <c r="H2" s="38"/>
      <c r="I2" s="38"/>
      <c r="J2" s="38"/>
      <c r="K2" s="38"/>
      <c r="L2" s="38"/>
    </row>
    <row r="3" spans="3:12" ht="12">
      <c r="C3" s="38"/>
      <c r="D3" s="37" t="s">
        <v>852</v>
      </c>
      <c r="F3" s="38"/>
      <c r="G3" s="38"/>
      <c r="H3" s="38"/>
      <c r="I3" s="38"/>
      <c r="J3" s="38"/>
      <c r="K3" s="38"/>
      <c r="L3" s="38"/>
    </row>
    <row r="4" spans="3:12" ht="12">
      <c r="C4" s="38"/>
      <c r="D4" s="55" t="s">
        <v>829</v>
      </c>
      <c r="F4" s="38"/>
      <c r="G4" s="38"/>
      <c r="H4" s="38"/>
      <c r="I4" s="38"/>
      <c r="J4" s="38"/>
      <c r="K4" s="38"/>
      <c r="L4" s="38"/>
    </row>
    <row r="5" spans="3:12" ht="12">
      <c r="C5" s="38"/>
      <c r="D5" s="112" t="s">
        <v>1193</v>
      </c>
      <c r="F5" s="38"/>
      <c r="G5" s="38"/>
      <c r="H5" s="38"/>
      <c r="I5" s="38"/>
      <c r="J5" s="38"/>
      <c r="K5" s="38"/>
      <c r="L5" s="38"/>
    </row>
    <row r="6" spans="3:12" ht="12">
      <c r="C6" s="38"/>
      <c r="D6" s="37" t="s">
        <v>102</v>
      </c>
      <c r="F6" s="38"/>
      <c r="G6" s="38"/>
      <c r="H6" s="38"/>
      <c r="I6" s="38"/>
      <c r="J6" s="38"/>
      <c r="K6" s="38"/>
      <c r="L6" s="38"/>
    </row>
    <row r="7" spans="3:12" ht="12"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2:12" ht="15">
      <c r="B8" s="39" t="s">
        <v>112</v>
      </c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2:11" ht="15">
      <c r="B9" s="39" t="s">
        <v>933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15">
      <c r="B10" s="39"/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15">
      <c r="B11" s="40" t="s">
        <v>103</v>
      </c>
      <c r="C11" s="41"/>
      <c r="D11" s="24" t="s">
        <v>853</v>
      </c>
      <c r="E11" s="27"/>
      <c r="F11" s="28"/>
      <c r="G11" s="41" t="s">
        <v>106</v>
      </c>
      <c r="H11" s="24">
        <v>25526</v>
      </c>
      <c r="I11" s="42"/>
      <c r="J11" s="43" t="s">
        <v>105</v>
      </c>
      <c r="K11" s="26">
        <v>20088021</v>
      </c>
    </row>
    <row r="12" spans="2:11" ht="12.75">
      <c r="B12" s="44" t="s">
        <v>104</v>
      </c>
      <c r="C12" s="45"/>
      <c r="D12" s="25">
        <v>44105</v>
      </c>
      <c r="E12" s="29"/>
      <c r="F12" s="29"/>
      <c r="G12" s="46"/>
      <c r="H12" s="45" t="s">
        <v>107</v>
      </c>
      <c r="I12" s="29" t="s">
        <v>854</v>
      </c>
      <c r="J12" s="29"/>
      <c r="K12" s="30"/>
    </row>
    <row r="13" spans="3:11" ht="15">
      <c r="C13" s="39"/>
      <c r="D13" s="38"/>
      <c r="E13" s="38"/>
      <c r="F13" s="38"/>
      <c r="G13" s="38"/>
      <c r="H13" s="38"/>
      <c r="I13" s="38"/>
      <c r="J13" s="38"/>
      <c r="K13" s="38"/>
    </row>
    <row r="14" spans="2:7" ht="12.75">
      <c r="B14" s="47" t="s">
        <v>828</v>
      </c>
      <c r="C14" s="48"/>
      <c r="D14" s="48"/>
      <c r="E14" s="49"/>
      <c r="F14" s="50" t="s">
        <v>129</v>
      </c>
      <c r="G14" s="51" t="s">
        <v>130</v>
      </c>
    </row>
    <row r="15" spans="2:7" ht="12">
      <c r="B15" s="194" t="s">
        <v>128</v>
      </c>
      <c r="C15" s="195"/>
      <c r="D15" s="195"/>
      <c r="E15" s="196"/>
      <c r="F15" s="52">
        <f>IF(Earthwork!K60&gt;0,Earthwork!K60,"")</f>
      </c>
      <c r="G15" s="52">
        <f>IF(Earthwork!K60&lt;0,Earthwork!K60,"")</f>
      </c>
    </row>
    <row r="16" spans="2:7" ht="12">
      <c r="B16" s="194" t="s">
        <v>64</v>
      </c>
      <c r="C16" s="195"/>
      <c r="D16" s="195"/>
      <c r="E16" s="196"/>
      <c r="F16" s="52">
        <f>IF(Aggregate!K59&gt;0,Aggregate!K59,"")</f>
      </c>
      <c r="G16" s="52">
        <f>IF(Aggregate!K59&lt;0,Aggregate!K59,"")</f>
      </c>
    </row>
    <row r="17" spans="2:7" ht="12">
      <c r="B17" s="121"/>
      <c r="C17" s="122"/>
      <c r="D17" s="122"/>
      <c r="E17" s="123" t="s">
        <v>887</v>
      </c>
      <c r="F17" s="52">
        <f>IF('Select Granular Backfill'!K59&gt;0,'Select Granular Backfill'!K59,"")</f>
      </c>
      <c r="G17" s="52">
        <f>IF('Select Granular Backfill'!K59&lt;0,'Select Granular Backfill'!K59,"")</f>
      </c>
    </row>
    <row r="18" spans="2:7" ht="12">
      <c r="B18" s="121"/>
      <c r="C18" s="122"/>
      <c r="D18" s="122"/>
      <c r="E18" s="123" t="s">
        <v>912</v>
      </c>
      <c r="F18" s="52">
        <f>IF(Planing!K59&gt;0,Planing!K59,"")</f>
      </c>
      <c r="G18" s="52">
        <f>IF(Planing!K59&lt;0,Planing!K59,"")</f>
      </c>
    </row>
    <row r="19" spans="2:7" ht="12">
      <c r="B19" s="194" t="s">
        <v>71</v>
      </c>
      <c r="C19" s="195"/>
      <c r="D19" s="195"/>
      <c r="E19" s="196"/>
      <c r="F19" s="52">
        <f>IF(Flexible!K59&gt;0,Flexible!K59,"")</f>
        <v>7814.381935913073</v>
      </c>
      <c r="G19" s="52">
        <f>IF(Flexible!K59&lt;0,Flexible!K59,"")</f>
      </c>
    </row>
    <row r="20" spans="2:7" ht="12">
      <c r="B20" s="194" t="s">
        <v>72</v>
      </c>
      <c r="C20" s="195"/>
      <c r="D20" s="195"/>
      <c r="E20" s="196"/>
      <c r="F20" s="52">
        <f>IF(Rigid!K59&gt;0,Rigid!K59,"")</f>
      </c>
      <c r="G20" s="52">
        <f>IF(Rigid!K59&lt;0,Rigid!K59,"")</f>
      </c>
    </row>
    <row r="21" spans="2:7" ht="12">
      <c r="B21" s="194" t="s">
        <v>67</v>
      </c>
      <c r="C21" s="195"/>
      <c r="D21" s="195"/>
      <c r="E21" s="196"/>
      <c r="F21" s="52">
        <f>IF(Structures!K59&gt;0,Structures!K59,"")</f>
      </c>
      <c r="G21" s="52">
        <f>IF(Structures!K59&lt;0,Structures!K59,"")</f>
      </c>
    </row>
    <row r="23" spans="2:7" ht="12">
      <c r="B23" s="194" t="s">
        <v>73</v>
      </c>
      <c r="C23" s="195"/>
      <c r="D23" s="195"/>
      <c r="E23" s="196"/>
      <c r="F23" s="52">
        <f>SUM(F15:F21)</f>
        <v>7814.381935913073</v>
      </c>
      <c r="G23" s="53">
        <f>SUM(G15:G21)</f>
        <v>0</v>
      </c>
    </row>
  </sheetData>
  <sheetProtection insertRows="0" selectLockedCells="1"/>
  <mergeCells count="6">
    <mergeCell ref="B21:E21"/>
    <mergeCell ref="B23:E23"/>
    <mergeCell ref="B15:E15"/>
    <mergeCell ref="B16:E16"/>
    <mergeCell ref="B19:E19"/>
    <mergeCell ref="B20:E20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B388"/>
  <sheetViews>
    <sheetView showGridLines="0" tabSelected="1" zoomScalePageLayoutView="0" workbookViewId="0" topLeftCell="A1">
      <pane ySplit="4" topLeftCell="A10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9.57421875" style="0" customWidth="1"/>
    <col min="2" max="2" width="10.57421875" style="13" customWidth="1"/>
    <col min="3" max="3" width="10.421875" style="13" customWidth="1"/>
    <col min="5" max="5" width="12.00390625" style="0" customWidth="1"/>
  </cols>
  <sheetData>
    <row r="1" ht="12">
      <c r="B1" s="144"/>
    </row>
    <row r="2" spans="1:2" ht="17.25">
      <c r="A2" s="2" t="s">
        <v>113</v>
      </c>
      <c r="B2" s="146"/>
    </row>
    <row r="3" spans="2:10" ht="17.25">
      <c r="B3" s="145" t="s">
        <v>114</v>
      </c>
      <c r="C3" s="131"/>
      <c r="D3" s="3"/>
      <c r="E3" s="3"/>
      <c r="F3" s="3"/>
      <c r="G3" s="3"/>
      <c r="H3" s="3"/>
      <c r="I3" s="3"/>
      <c r="J3" s="3"/>
    </row>
    <row r="4" ht="15">
      <c r="A4" s="4"/>
    </row>
    <row r="5" spans="1:10" ht="13.5">
      <c r="A5" s="5" t="s">
        <v>115</v>
      </c>
      <c r="B5" s="141">
        <v>45383</v>
      </c>
      <c r="C5" s="133"/>
      <c r="D5" s="6"/>
      <c r="E5" s="6"/>
      <c r="F5" s="6"/>
      <c r="G5" s="6"/>
      <c r="H5" s="6"/>
      <c r="I5" s="6"/>
      <c r="J5" s="6"/>
    </row>
    <row r="6" spans="1:10" ht="14.25" customHeight="1">
      <c r="A6" s="5" t="s">
        <v>116</v>
      </c>
      <c r="B6" s="198" t="s">
        <v>117</v>
      </c>
      <c r="C6" s="198"/>
      <c r="D6" s="198"/>
      <c r="E6" s="198"/>
      <c r="F6" s="198"/>
      <c r="G6" s="198"/>
      <c r="H6" s="198"/>
      <c r="I6" s="198"/>
      <c r="J6" s="198"/>
    </row>
    <row r="7" spans="1:10" ht="15" customHeight="1">
      <c r="A7" s="5" t="s">
        <v>118</v>
      </c>
      <c r="B7" s="198" t="s">
        <v>907</v>
      </c>
      <c r="C7" s="198"/>
      <c r="D7" s="198"/>
      <c r="E7" s="198"/>
      <c r="F7" s="198"/>
      <c r="G7" s="198"/>
      <c r="H7" s="198"/>
      <c r="I7" s="198"/>
      <c r="J7" s="198"/>
    </row>
    <row r="8" spans="1:10" ht="15" customHeight="1">
      <c r="A8" s="5" t="s">
        <v>119</v>
      </c>
      <c r="B8" s="198" t="s">
        <v>908</v>
      </c>
      <c r="C8" s="198"/>
      <c r="D8" s="198"/>
      <c r="E8" s="198"/>
      <c r="F8" s="198"/>
      <c r="G8" s="198"/>
      <c r="H8" s="198"/>
      <c r="I8" s="198"/>
      <c r="J8" s="198"/>
    </row>
    <row r="9" spans="1:10" ht="15" customHeight="1">
      <c r="A9" s="5" t="s">
        <v>120</v>
      </c>
      <c r="B9" s="198" t="s">
        <v>121</v>
      </c>
      <c r="C9" s="198"/>
      <c r="D9" s="198"/>
      <c r="E9" s="198"/>
      <c r="F9" s="198"/>
      <c r="G9" s="198"/>
      <c r="H9" s="198"/>
      <c r="I9" s="198"/>
      <c r="J9" s="198"/>
    </row>
    <row r="10" ht="14.25" customHeight="1">
      <c r="A10" s="4"/>
    </row>
    <row r="11" spans="1:10" ht="35.25" customHeight="1">
      <c r="A11" s="203" t="s">
        <v>122</v>
      </c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0" ht="29.25" customHeight="1">
      <c r="A12" s="108"/>
      <c r="B12" s="132"/>
      <c r="C12" s="134"/>
      <c r="D12" s="109"/>
      <c r="E12" s="109"/>
      <c r="F12" s="109"/>
      <c r="G12" s="109"/>
      <c r="H12" s="109"/>
      <c r="I12" s="109"/>
      <c r="J12" s="109"/>
    </row>
    <row r="13" spans="2:5" ht="13.5">
      <c r="B13" s="204">
        <v>45352</v>
      </c>
      <c r="C13" s="205"/>
      <c r="D13" s="206"/>
      <c r="E13" s="148">
        <f>C311</f>
        <v>2.8295809523809523</v>
      </c>
    </row>
    <row r="14" spans="1:2" ht="12">
      <c r="A14" s="207" t="s">
        <v>113</v>
      </c>
      <c r="B14" s="207"/>
    </row>
    <row r="15" spans="1:10" ht="12.75" customHeight="1">
      <c r="A15" s="198" t="s">
        <v>123</v>
      </c>
      <c r="B15" s="198"/>
      <c r="C15" s="198"/>
      <c r="D15" s="198"/>
      <c r="E15" s="198"/>
      <c r="F15" s="198"/>
      <c r="G15" s="198"/>
      <c r="H15" s="198"/>
      <c r="I15" s="198"/>
      <c r="J15" s="198"/>
    </row>
    <row r="16" spans="1:10" ht="14.25" customHeight="1">
      <c r="A16" s="197"/>
      <c r="B16" s="197"/>
      <c r="C16" s="133"/>
      <c r="D16" s="6"/>
      <c r="E16" s="6"/>
      <c r="F16" s="6"/>
      <c r="G16" s="6"/>
      <c r="H16" s="6"/>
      <c r="I16" s="6"/>
      <c r="J16" s="6"/>
    </row>
    <row r="17" spans="1:10" ht="14.25" customHeight="1">
      <c r="A17" s="198" t="s">
        <v>124</v>
      </c>
      <c r="B17" s="198"/>
      <c r="C17" s="198"/>
      <c r="D17" s="198"/>
      <c r="E17" s="198"/>
      <c r="F17" s="198"/>
      <c r="G17" s="198"/>
      <c r="H17" s="198"/>
      <c r="I17" s="198"/>
      <c r="J17" s="198"/>
    </row>
    <row r="18" spans="1:10" ht="14.25" customHeight="1">
      <c r="A18" s="197"/>
      <c r="B18" s="197"/>
      <c r="C18" s="133"/>
      <c r="D18" s="6"/>
      <c r="E18" s="6"/>
      <c r="F18" s="6"/>
      <c r="G18" s="6"/>
      <c r="H18" s="6"/>
      <c r="I18" s="6"/>
      <c r="J18" s="6"/>
    </row>
    <row r="19" spans="1:10" ht="14.25" customHeight="1">
      <c r="A19" s="197" t="s">
        <v>909</v>
      </c>
      <c r="B19" s="197"/>
      <c r="C19" s="133"/>
      <c r="D19" s="6"/>
      <c r="E19" s="6"/>
      <c r="F19" s="6"/>
      <c r="G19" s="6"/>
      <c r="H19" s="6"/>
      <c r="I19" s="6"/>
      <c r="J19" s="6"/>
    </row>
    <row r="20" spans="1:10" ht="15" customHeight="1">
      <c r="A20" s="197"/>
      <c r="B20" s="197"/>
      <c r="C20" s="133"/>
      <c r="D20" s="6"/>
      <c r="E20" s="6"/>
      <c r="F20" s="6"/>
      <c r="G20" s="6"/>
      <c r="H20" s="6"/>
      <c r="I20" s="6"/>
      <c r="J20" s="6"/>
    </row>
    <row r="21" spans="1:10" ht="13.5">
      <c r="A21" s="199"/>
      <c r="B21" s="199"/>
      <c r="C21" s="199"/>
      <c r="D21" s="199"/>
      <c r="E21" s="199"/>
      <c r="F21" s="199"/>
      <c r="G21" s="199"/>
      <c r="H21" s="199"/>
      <c r="I21" s="199"/>
      <c r="J21" s="199"/>
    </row>
    <row r="22" spans="1:2" ht="12">
      <c r="A22" s="200"/>
      <c r="B22" s="200"/>
    </row>
    <row r="23" spans="1:8" ht="12.75">
      <c r="A23" s="201"/>
      <c r="B23" s="201"/>
      <c r="C23" s="201"/>
      <c r="D23" s="201"/>
      <c r="E23" s="201"/>
      <c r="F23" s="201"/>
      <c r="G23" s="201"/>
      <c r="H23" s="201"/>
    </row>
    <row r="24" spans="1:3" ht="15">
      <c r="A24" s="7"/>
      <c r="B24" s="202" t="s">
        <v>125</v>
      </c>
      <c r="C24" s="202"/>
    </row>
    <row r="25" spans="1:10" ht="15">
      <c r="A25" s="7"/>
      <c r="B25" s="8" t="s">
        <v>126</v>
      </c>
      <c r="C25" s="9" t="s">
        <v>127</v>
      </c>
      <c r="I25" s="10"/>
      <c r="J25" s="11"/>
    </row>
    <row r="26" spans="1:10" ht="12">
      <c r="A26" s="10"/>
      <c r="B26" s="106">
        <v>36678</v>
      </c>
      <c r="C26" s="187">
        <v>0.8592000000000001</v>
      </c>
      <c r="D26" s="10"/>
      <c r="E26" s="11"/>
      <c r="F26" s="11"/>
      <c r="G26" s="10"/>
      <c r="H26" s="11"/>
      <c r="I26" s="12"/>
      <c r="J26" s="11"/>
    </row>
    <row r="27" spans="1:10" ht="12">
      <c r="A27" s="12"/>
      <c r="B27" s="106">
        <v>36708</v>
      </c>
      <c r="C27" s="187">
        <v>0.85419</v>
      </c>
      <c r="D27" s="12"/>
      <c r="E27" s="11"/>
      <c r="F27" s="11"/>
      <c r="G27" s="12"/>
      <c r="H27" s="11"/>
      <c r="I27" s="12"/>
      <c r="J27" s="11"/>
    </row>
    <row r="28" spans="1:10" ht="12">
      <c r="A28" s="12"/>
      <c r="B28" s="106">
        <v>36739</v>
      </c>
      <c r="C28" s="187">
        <v>0.8455375</v>
      </c>
      <c r="D28" s="12"/>
      <c r="E28" s="11"/>
      <c r="F28" s="11"/>
      <c r="G28" s="12"/>
      <c r="H28" s="11"/>
      <c r="I28" s="12"/>
      <c r="J28" s="11"/>
    </row>
    <row r="29" spans="1:10" ht="12">
      <c r="A29" s="12"/>
      <c r="B29" s="106">
        <v>36770</v>
      </c>
      <c r="C29" s="187">
        <v>1.0511374999999998</v>
      </c>
      <c r="D29" s="12"/>
      <c r="E29" s="11"/>
      <c r="F29" s="11"/>
      <c r="G29" s="12"/>
      <c r="H29" s="11"/>
      <c r="I29" s="12"/>
      <c r="J29" s="11"/>
    </row>
    <row r="30" spans="1:10" ht="12">
      <c r="A30" s="12"/>
      <c r="B30" s="106">
        <v>36800</v>
      </c>
      <c r="C30" s="187">
        <v>1.05871</v>
      </c>
      <c r="D30" s="12"/>
      <c r="E30" s="11"/>
      <c r="F30" s="11"/>
      <c r="G30" s="12"/>
      <c r="H30" s="11"/>
      <c r="I30" s="12"/>
      <c r="J30" s="11"/>
    </row>
    <row r="31" spans="1:10" ht="12">
      <c r="A31" s="12"/>
      <c r="B31" s="106">
        <v>36831</v>
      </c>
      <c r="C31" s="187">
        <v>1.0222625</v>
      </c>
      <c r="D31" s="12"/>
      <c r="E31" s="11"/>
      <c r="F31" s="11"/>
      <c r="G31" s="12"/>
      <c r="H31" s="11"/>
      <c r="I31" s="12"/>
      <c r="J31" s="11"/>
    </row>
    <row r="32" spans="1:10" ht="12">
      <c r="A32" s="12"/>
      <c r="B32" s="106">
        <v>36861</v>
      </c>
      <c r="C32" s="187">
        <v>0.9677700000000001</v>
      </c>
      <c r="D32" s="12"/>
      <c r="E32" s="11"/>
      <c r="F32" s="11"/>
      <c r="G32" s="12"/>
      <c r="H32" s="11"/>
      <c r="I32" s="12"/>
      <c r="J32" s="11"/>
    </row>
    <row r="33" spans="1:10" ht="12">
      <c r="A33" s="12"/>
      <c r="B33" s="107">
        <v>36892</v>
      </c>
      <c r="C33" s="188">
        <v>0.9674875</v>
      </c>
      <c r="D33" s="12"/>
      <c r="E33" s="11"/>
      <c r="F33" s="11"/>
      <c r="G33" s="12"/>
      <c r="H33" s="11"/>
      <c r="I33" s="12"/>
      <c r="J33" s="11"/>
    </row>
    <row r="34" spans="1:10" ht="12">
      <c r="A34" s="12"/>
      <c r="B34" s="107">
        <v>36923</v>
      </c>
      <c r="C34" s="188">
        <v>0.934375</v>
      </c>
      <c r="D34" s="12"/>
      <c r="E34" s="11"/>
      <c r="F34" s="11"/>
      <c r="G34" s="12"/>
      <c r="H34" s="11"/>
      <c r="I34" s="12"/>
      <c r="J34" s="11"/>
    </row>
    <row r="35" spans="1:10" ht="12">
      <c r="A35" s="12"/>
      <c r="B35" s="107">
        <v>36951</v>
      </c>
      <c r="C35" s="188">
        <v>0.8063875</v>
      </c>
      <c r="D35" s="12"/>
      <c r="E35" s="11"/>
      <c r="F35" s="11"/>
      <c r="G35" s="12"/>
      <c r="H35" s="11"/>
      <c r="I35" s="12"/>
      <c r="J35" s="11"/>
    </row>
    <row r="36" spans="1:10" ht="12">
      <c r="A36" s="12"/>
      <c r="B36" s="107">
        <v>36982</v>
      </c>
      <c r="C36" s="188">
        <v>0.82492</v>
      </c>
      <c r="D36" s="12"/>
      <c r="E36" s="11"/>
      <c r="F36" s="11"/>
      <c r="G36" s="12"/>
      <c r="H36" s="11"/>
      <c r="I36" s="12"/>
      <c r="J36" s="11"/>
    </row>
    <row r="37" spans="1:10" ht="12">
      <c r="A37" s="12"/>
      <c r="B37" s="107">
        <v>37012</v>
      </c>
      <c r="C37" s="188">
        <v>0.9383</v>
      </c>
      <c r="D37" s="12"/>
      <c r="E37" s="11"/>
      <c r="F37" s="11"/>
      <c r="G37" s="12"/>
      <c r="H37" s="11"/>
      <c r="I37" s="10"/>
      <c r="J37" s="11"/>
    </row>
    <row r="38" spans="1:10" ht="12">
      <c r="A38" s="10"/>
      <c r="B38" s="107">
        <v>37043</v>
      </c>
      <c r="C38" s="188">
        <v>0.94545</v>
      </c>
      <c r="D38" s="10"/>
      <c r="E38" s="11"/>
      <c r="F38" s="11"/>
      <c r="G38" s="10"/>
      <c r="H38" s="11"/>
      <c r="I38" s="12"/>
      <c r="J38" s="11"/>
    </row>
    <row r="39" spans="1:10" ht="12">
      <c r="A39" s="12"/>
      <c r="B39" s="107">
        <v>37073</v>
      </c>
      <c r="C39" s="188">
        <v>0.7626299999999999</v>
      </c>
      <c r="D39" s="12"/>
      <c r="E39" s="11"/>
      <c r="F39" s="11"/>
      <c r="G39" s="12"/>
      <c r="H39" s="11"/>
      <c r="I39" s="12"/>
      <c r="J39" s="11"/>
    </row>
    <row r="40" spans="1:10" ht="12">
      <c r="A40" s="12"/>
      <c r="B40" s="107">
        <v>37104</v>
      </c>
      <c r="C40" s="188">
        <v>0.8114</v>
      </c>
      <c r="D40" s="12"/>
      <c r="E40" s="11"/>
      <c r="F40" s="11"/>
      <c r="G40" s="12"/>
      <c r="H40" s="11"/>
      <c r="I40" s="12"/>
      <c r="J40" s="11"/>
    </row>
    <row r="41" spans="1:10" ht="12">
      <c r="A41" s="12"/>
      <c r="B41" s="107">
        <v>37135</v>
      </c>
      <c r="C41" s="188">
        <v>0.9926299999999999</v>
      </c>
      <c r="D41" s="12"/>
      <c r="E41" s="11"/>
      <c r="F41" s="11"/>
      <c r="G41" s="12"/>
      <c r="H41" s="11"/>
      <c r="I41" s="12"/>
      <c r="J41" s="11"/>
    </row>
    <row r="42" spans="1:10" ht="12">
      <c r="A42" s="12"/>
      <c r="B42" s="107">
        <v>37165</v>
      </c>
      <c r="C42" s="188">
        <v>0.7919499999999999</v>
      </c>
      <c r="D42" s="12"/>
      <c r="E42" s="11"/>
      <c r="F42" s="11"/>
      <c r="G42" s="12"/>
      <c r="H42" s="11"/>
      <c r="I42" s="12"/>
      <c r="J42" s="11"/>
    </row>
    <row r="43" spans="1:10" ht="12">
      <c r="A43" s="12"/>
      <c r="B43" s="107">
        <v>37196</v>
      </c>
      <c r="C43" s="188">
        <v>0.7302875</v>
      </c>
      <c r="D43" s="12"/>
      <c r="E43" s="11"/>
      <c r="F43" s="11"/>
      <c r="G43" s="12"/>
      <c r="H43" s="11"/>
      <c r="I43" s="12"/>
      <c r="J43" s="11"/>
    </row>
    <row r="44" spans="1:10" ht="12">
      <c r="A44" s="12"/>
      <c r="B44" s="107">
        <v>37226</v>
      </c>
      <c r="C44" s="188">
        <v>0.58534</v>
      </c>
      <c r="D44" s="12"/>
      <c r="E44" s="11"/>
      <c r="F44" s="11"/>
      <c r="G44" s="12"/>
      <c r="H44" s="11"/>
      <c r="I44" s="12"/>
      <c r="J44" s="11"/>
    </row>
    <row r="45" spans="1:10" ht="12">
      <c r="A45" s="12"/>
      <c r="B45" s="106">
        <v>37257</v>
      </c>
      <c r="C45" s="187">
        <v>0.5500625</v>
      </c>
      <c r="D45" s="12"/>
      <c r="E45" s="11"/>
      <c r="F45" s="11"/>
      <c r="G45" s="12"/>
      <c r="H45" s="11"/>
      <c r="I45" s="12"/>
      <c r="J45" s="11"/>
    </row>
    <row r="46" spans="1:10" ht="12">
      <c r="A46" s="12"/>
      <c r="B46" s="106">
        <v>37288</v>
      </c>
      <c r="C46" s="187">
        <v>0.5635125000000001</v>
      </c>
      <c r="D46" s="12"/>
      <c r="E46" s="11"/>
      <c r="F46" s="11"/>
      <c r="G46" s="12"/>
      <c r="H46" s="11"/>
      <c r="I46" s="12"/>
      <c r="J46" s="11"/>
    </row>
    <row r="47" spans="1:10" ht="12">
      <c r="A47" s="12"/>
      <c r="B47" s="106">
        <v>37316</v>
      </c>
      <c r="C47" s="187">
        <v>0.64359</v>
      </c>
      <c r="D47" s="12"/>
      <c r="E47" s="11"/>
      <c r="F47" s="11"/>
      <c r="G47" s="12"/>
      <c r="H47" s="11"/>
      <c r="I47" s="12"/>
      <c r="J47" s="11"/>
    </row>
    <row r="48" spans="1:10" ht="12">
      <c r="A48" s="12"/>
      <c r="B48" s="106">
        <v>37347</v>
      </c>
      <c r="C48" s="187">
        <v>0.7500625000000001</v>
      </c>
      <c r="D48" s="12"/>
      <c r="E48" s="11"/>
      <c r="F48" s="11"/>
      <c r="G48" s="12"/>
      <c r="H48" s="11"/>
      <c r="I48" s="12"/>
      <c r="J48" s="11"/>
    </row>
    <row r="49" spans="1:10" ht="12">
      <c r="A49" s="12"/>
      <c r="B49" s="106">
        <v>37377</v>
      </c>
      <c r="C49" s="187">
        <v>0.7164874999999999</v>
      </c>
      <c r="D49" s="12"/>
      <c r="E49" s="11"/>
      <c r="F49" s="11"/>
      <c r="G49" s="12"/>
      <c r="H49" s="11"/>
      <c r="I49" s="10"/>
      <c r="J49" s="11"/>
    </row>
    <row r="50" spans="1:10" ht="12">
      <c r="A50" s="10"/>
      <c r="B50" s="106">
        <v>37408</v>
      </c>
      <c r="C50" s="187">
        <v>0.72292</v>
      </c>
      <c r="D50" s="10"/>
      <c r="E50" s="11"/>
      <c r="F50" s="11"/>
      <c r="G50" s="10"/>
      <c r="H50" s="11"/>
      <c r="I50" s="12"/>
      <c r="J50" s="11"/>
    </row>
    <row r="51" spans="1:10" ht="12">
      <c r="A51" s="12"/>
      <c r="B51" s="106">
        <v>37438</v>
      </c>
      <c r="C51" s="187">
        <v>0.7275375</v>
      </c>
      <c r="D51" s="12"/>
      <c r="E51" s="11"/>
      <c r="F51" s="11"/>
      <c r="G51" s="12"/>
      <c r="H51" s="11"/>
      <c r="I51" s="12"/>
      <c r="J51" s="11"/>
    </row>
    <row r="52" spans="1:10" ht="12">
      <c r="A52" s="12"/>
      <c r="B52" s="106">
        <v>37469</v>
      </c>
      <c r="C52" s="187">
        <v>0.7277125</v>
      </c>
      <c r="D52" s="12"/>
      <c r="E52" s="11"/>
      <c r="F52" s="11"/>
      <c r="G52" s="12"/>
      <c r="H52" s="11"/>
      <c r="I52" s="12"/>
      <c r="J52" s="11"/>
    </row>
    <row r="53" spans="1:10" ht="12">
      <c r="A53" s="12"/>
      <c r="B53" s="106">
        <v>37500</v>
      </c>
      <c r="C53" s="187">
        <v>0.83529</v>
      </c>
      <c r="D53" s="12"/>
      <c r="E53" s="11"/>
      <c r="F53" s="11"/>
      <c r="G53" s="12"/>
      <c r="H53" s="11"/>
      <c r="I53" s="12"/>
      <c r="J53" s="11"/>
    </row>
    <row r="54" spans="1:10" ht="12">
      <c r="A54" s="12"/>
      <c r="B54" s="106">
        <v>37530</v>
      </c>
      <c r="C54" s="187">
        <v>0.9164875</v>
      </c>
      <c r="D54" s="12"/>
      <c r="E54" s="11"/>
      <c r="F54" s="11"/>
      <c r="G54" s="12"/>
      <c r="H54" s="11"/>
      <c r="I54" s="12"/>
      <c r="J54" s="11"/>
    </row>
    <row r="55" spans="1:10" ht="12">
      <c r="A55" s="12"/>
      <c r="B55" s="106">
        <v>37561</v>
      </c>
      <c r="C55" s="187">
        <v>0.8805499999999999</v>
      </c>
      <c r="D55" s="12"/>
      <c r="E55" s="11"/>
      <c r="F55" s="11"/>
      <c r="G55" s="12"/>
      <c r="H55" s="11"/>
      <c r="I55" s="12"/>
      <c r="J55" s="11"/>
    </row>
    <row r="56" spans="1:10" ht="12">
      <c r="A56" s="12"/>
      <c r="B56" s="106">
        <v>37591</v>
      </c>
      <c r="C56" s="187">
        <v>0.8415000000000001</v>
      </c>
      <c r="D56" s="12"/>
      <c r="E56" s="11"/>
      <c r="F56" s="11"/>
      <c r="G56" s="12"/>
      <c r="H56" s="11"/>
      <c r="I56" s="12"/>
      <c r="J56" s="11"/>
    </row>
    <row r="57" spans="1:10" ht="12">
      <c r="A57" s="12"/>
      <c r="B57" s="107">
        <v>37622</v>
      </c>
      <c r="C57" s="188">
        <v>0.893775</v>
      </c>
      <c r="D57" s="12"/>
      <c r="E57" s="11"/>
      <c r="F57" s="11"/>
      <c r="G57" s="12"/>
      <c r="H57" s="11"/>
      <c r="I57" s="12"/>
      <c r="J57" s="11"/>
    </row>
    <row r="58" spans="1:10" ht="12">
      <c r="A58" s="12"/>
      <c r="B58" s="107">
        <v>37653</v>
      </c>
      <c r="C58" s="188">
        <v>1.065225</v>
      </c>
      <c r="D58" s="12"/>
      <c r="E58" s="11"/>
      <c r="F58" s="11"/>
      <c r="G58" s="12"/>
      <c r="H58" s="11"/>
      <c r="I58" s="12"/>
      <c r="J58" s="11"/>
    </row>
    <row r="59" spans="1:10" ht="12">
      <c r="A59" s="12"/>
      <c r="B59" s="107">
        <v>37681</v>
      </c>
      <c r="C59" s="188">
        <v>1.15721</v>
      </c>
      <c r="D59" s="12"/>
      <c r="E59" s="11"/>
      <c r="F59" s="11"/>
      <c r="G59" s="12"/>
      <c r="H59" s="11"/>
      <c r="I59" s="12"/>
      <c r="J59" s="11"/>
    </row>
    <row r="60" spans="1:10" ht="12">
      <c r="A60" s="12"/>
      <c r="B60" s="107">
        <v>37712</v>
      </c>
      <c r="C60" s="188">
        <v>0.9388124999999999</v>
      </c>
      <c r="D60" s="12"/>
      <c r="E60" s="11"/>
      <c r="F60" s="11"/>
      <c r="G60" s="12"/>
      <c r="H60" s="11"/>
      <c r="I60" s="12"/>
      <c r="J60" s="11"/>
    </row>
    <row r="61" spans="1:8" ht="12">
      <c r="A61" s="12"/>
      <c r="B61" s="107">
        <v>37742</v>
      </c>
      <c r="C61" s="188">
        <v>0.8309000000000001</v>
      </c>
      <c r="D61" s="12"/>
      <c r="E61" s="11"/>
      <c r="F61" s="11"/>
      <c r="G61" s="12"/>
      <c r="H61" s="11"/>
    </row>
    <row r="62" spans="1:3" ht="12">
      <c r="A62" s="10"/>
      <c r="B62" s="107">
        <v>37773</v>
      </c>
      <c r="C62" s="188">
        <v>0.8070499999999999</v>
      </c>
    </row>
    <row r="63" spans="1:3" ht="12">
      <c r="A63" s="12"/>
      <c r="B63" s="107">
        <v>37803</v>
      </c>
      <c r="C63" s="188">
        <v>0.8157875000000001</v>
      </c>
    </row>
    <row r="64" spans="1:3" ht="12">
      <c r="A64" s="12"/>
      <c r="B64" s="107">
        <v>37834</v>
      </c>
      <c r="C64" s="188">
        <v>0.8496900000000001</v>
      </c>
    </row>
    <row r="65" spans="1:3" ht="12">
      <c r="A65" s="12"/>
      <c r="B65" s="107">
        <v>37865</v>
      </c>
      <c r="C65" s="188">
        <v>0.8388749999999999</v>
      </c>
    </row>
    <row r="66" spans="1:3" ht="12">
      <c r="A66" s="12"/>
      <c r="B66" s="107">
        <v>37895</v>
      </c>
      <c r="C66" s="188">
        <v>0.8913749999999999</v>
      </c>
    </row>
    <row r="67" spans="1:3" ht="12">
      <c r="A67" s="12"/>
      <c r="B67" s="107">
        <v>37926</v>
      </c>
      <c r="C67" s="188">
        <v>0.90023</v>
      </c>
    </row>
    <row r="68" spans="1:3" ht="12">
      <c r="A68" s="12"/>
      <c r="B68" s="107">
        <v>37956</v>
      </c>
      <c r="C68" s="188">
        <v>0.8833</v>
      </c>
    </row>
    <row r="69" spans="1:3" ht="12">
      <c r="A69" s="12"/>
      <c r="B69" s="106">
        <v>37987</v>
      </c>
      <c r="C69" s="187">
        <v>0.9404875</v>
      </c>
    </row>
    <row r="70" spans="1:3" ht="12">
      <c r="A70" s="12"/>
      <c r="B70" s="106">
        <v>38018</v>
      </c>
      <c r="C70" s="187">
        <v>1.0013200000000002</v>
      </c>
    </row>
    <row r="71" spans="1:3" ht="12">
      <c r="A71" s="12"/>
      <c r="B71" s="106">
        <v>38047</v>
      </c>
      <c r="C71" s="187">
        <v>1.0682625</v>
      </c>
    </row>
    <row r="72" spans="1:3" ht="12">
      <c r="A72" s="12"/>
      <c r="B72" s="106">
        <v>38078</v>
      </c>
      <c r="C72" s="187">
        <v>1.1426625000000001</v>
      </c>
    </row>
    <row r="73" spans="1:3" ht="12">
      <c r="A73" s="12"/>
      <c r="B73" s="106">
        <v>38108</v>
      </c>
      <c r="C73" s="187">
        <v>1.10412</v>
      </c>
    </row>
    <row r="74" spans="1:3" ht="12">
      <c r="A74" s="10"/>
      <c r="B74" s="106">
        <v>38139</v>
      </c>
      <c r="C74" s="187">
        <v>1.0556875000000001</v>
      </c>
    </row>
    <row r="75" spans="1:3" ht="12">
      <c r="A75" s="12"/>
      <c r="B75" s="106">
        <v>38169</v>
      </c>
      <c r="C75" s="187">
        <v>1.0973625</v>
      </c>
    </row>
    <row r="76" spans="1:3" ht="12">
      <c r="A76" s="12"/>
      <c r="B76" s="106">
        <v>38200</v>
      </c>
      <c r="C76" s="187">
        <v>1.2148500000000002</v>
      </c>
    </row>
    <row r="77" spans="1:3" ht="12">
      <c r="A77" s="12"/>
      <c r="B77" s="106">
        <v>38231</v>
      </c>
      <c r="C77" s="187">
        <v>1.26935</v>
      </c>
    </row>
    <row r="78" spans="1:3" ht="12">
      <c r="A78" s="12"/>
      <c r="B78" s="106">
        <v>38261</v>
      </c>
      <c r="C78" s="187">
        <v>1.5213899999999998</v>
      </c>
    </row>
    <row r="79" spans="1:3" ht="12">
      <c r="A79" s="12"/>
      <c r="B79" s="106">
        <v>38292</v>
      </c>
      <c r="C79" s="187">
        <v>1.48025</v>
      </c>
    </row>
    <row r="80" spans="1:3" ht="12">
      <c r="A80" s="12"/>
      <c r="B80" s="106">
        <v>38322</v>
      </c>
      <c r="C80" s="187">
        <v>1.3492375</v>
      </c>
    </row>
    <row r="81" spans="1:3" ht="12">
      <c r="A81" s="12"/>
      <c r="B81" s="107">
        <v>38353</v>
      </c>
      <c r="C81" s="188">
        <v>1.28976</v>
      </c>
    </row>
    <row r="82" spans="1:3" ht="12">
      <c r="A82" s="12"/>
      <c r="B82" s="107">
        <v>38384</v>
      </c>
      <c r="C82" s="188">
        <v>1.3777875000000002</v>
      </c>
    </row>
    <row r="83" spans="1:3" ht="12">
      <c r="A83" s="12"/>
      <c r="B83" s="107">
        <v>38412</v>
      </c>
      <c r="C83" s="188">
        <v>1.5876625000000002</v>
      </c>
    </row>
    <row r="84" spans="1:3" ht="12">
      <c r="A84" s="12"/>
      <c r="B84" s="107">
        <v>38443</v>
      </c>
      <c r="C84" s="188">
        <v>1.6366625000000001</v>
      </c>
    </row>
    <row r="85" spans="1:3" ht="12">
      <c r="A85" s="12"/>
      <c r="B85" s="107">
        <v>38473</v>
      </c>
      <c r="C85" s="188">
        <v>1.55152</v>
      </c>
    </row>
    <row r="86" spans="1:3" ht="12">
      <c r="A86" s="10"/>
      <c r="B86" s="107">
        <v>38504</v>
      </c>
      <c r="C86" s="188">
        <v>1.6408500000000001</v>
      </c>
    </row>
    <row r="87" spans="1:3" ht="12">
      <c r="A87" s="12"/>
      <c r="B87" s="107">
        <v>38534</v>
      </c>
      <c r="C87" s="188">
        <v>1.72809</v>
      </c>
    </row>
    <row r="88" spans="1:3" ht="12">
      <c r="A88" s="12"/>
      <c r="B88" s="107">
        <v>38565</v>
      </c>
      <c r="C88" s="188">
        <v>1.7758625</v>
      </c>
    </row>
    <row r="89" spans="1:3" ht="12">
      <c r="A89" s="12"/>
      <c r="B89" s="107">
        <v>38596</v>
      </c>
      <c r="C89" s="188">
        <v>2.037775</v>
      </c>
    </row>
    <row r="90" spans="1:3" ht="12">
      <c r="A90" s="12"/>
      <c r="B90" s="107">
        <v>38626</v>
      </c>
      <c r="C90" s="188">
        <v>2.48151</v>
      </c>
    </row>
    <row r="91" spans="1:3" ht="12">
      <c r="A91" s="12"/>
      <c r="B91" s="107">
        <v>38657</v>
      </c>
      <c r="C91" s="188">
        <v>1.9666</v>
      </c>
    </row>
    <row r="92" spans="1:12" ht="12">
      <c r="A92" s="12"/>
      <c r="B92" s="107">
        <v>38687</v>
      </c>
      <c r="C92" s="188">
        <v>1.7929000000000004</v>
      </c>
      <c r="D92">
        <f>AVERAGE(E92:L92)</f>
        <v>1.7929000000000004</v>
      </c>
      <c r="E92">
        <v>1.8636</v>
      </c>
      <c r="F92">
        <v>1.7868</v>
      </c>
      <c r="G92">
        <v>1.7519</v>
      </c>
      <c r="H92">
        <v>1.6684</v>
      </c>
      <c r="I92">
        <v>1.8054</v>
      </c>
      <c r="J92">
        <v>1.7186</v>
      </c>
      <c r="K92">
        <v>1.9089</v>
      </c>
      <c r="L92">
        <v>1.8396</v>
      </c>
    </row>
    <row r="93" spans="1:13" ht="12">
      <c r="A93" s="12"/>
      <c r="B93" s="106">
        <v>38718</v>
      </c>
      <c r="C93" s="187">
        <v>1.7745900000000003</v>
      </c>
      <c r="D93">
        <f>AVERAGE(E93:N93)</f>
        <v>1.781277777777778</v>
      </c>
      <c r="E93">
        <v>1.8254</v>
      </c>
      <c r="F93">
        <v>1.7665</v>
      </c>
      <c r="G93">
        <v>1.7959</v>
      </c>
      <c r="H93">
        <v>1.7332</v>
      </c>
      <c r="I93">
        <v>1.8909</v>
      </c>
      <c r="J93">
        <v>1.8388</v>
      </c>
      <c r="K93">
        <v>1.7332</v>
      </c>
      <c r="L93">
        <v>1.712</v>
      </c>
      <c r="M93">
        <v>1.7356</v>
      </c>
    </row>
    <row r="94" spans="1:12" ht="12">
      <c r="A94" s="12"/>
      <c r="B94" s="106">
        <v>38749</v>
      </c>
      <c r="C94" s="187">
        <v>1.789525</v>
      </c>
      <c r="D94">
        <f>AVERAGE(E94:N94)</f>
        <v>1.7895249999999998</v>
      </c>
      <c r="E94">
        <v>1.8023</v>
      </c>
      <c r="F94">
        <v>1.7723</v>
      </c>
      <c r="G94">
        <v>1.8454</v>
      </c>
      <c r="H94">
        <v>1.8084</v>
      </c>
      <c r="I94">
        <v>1.7967</v>
      </c>
      <c r="J94">
        <v>1.7579</v>
      </c>
      <c r="K94">
        <v>1.7831</v>
      </c>
      <c r="L94">
        <v>1.7501</v>
      </c>
    </row>
    <row r="95" spans="1:11" ht="12">
      <c r="A95" s="12"/>
      <c r="B95" s="106">
        <v>38777</v>
      </c>
      <c r="C95" s="187">
        <v>1.85425</v>
      </c>
      <c r="D95">
        <v>1.7972</v>
      </c>
      <c r="E95">
        <v>1.7479</v>
      </c>
      <c r="F95">
        <v>1.8906</v>
      </c>
      <c r="G95">
        <v>1.8417</v>
      </c>
      <c r="H95">
        <v>1.8775</v>
      </c>
      <c r="I95">
        <v>1.8225</v>
      </c>
      <c r="J95">
        <v>1.9564</v>
      </c>
      <c r="K95">
        <v>1.9002</v>
      </c>
    </row>
    <row r="96" spans="1:13" ht="12">
      <c r="A96" s="12"/>
      <c r="B96" s="106">
        <v>38808</v>
      </c>
      <c r="C96" s="187">
        <v>2.0497</v>
      </c>
      <c r="D96">
        <v>1.9043</v>
      </c>
      <c r="E96">
        <v>1.8421</v>
      </c>
      <c r="F96">
        <v>2.0351</v>
      </c>
      <c r="G96">
        <v>1.9704</v>
      </c>
      <c r="H96">
        <v>2.0431</v>
      </c>
      <c r="I96">
        <v>1.9774</v>
      </c>
      <c r="J96">
        <v>2.1819</v>
      </c>
      <c r="K96">
        <v>2.0827</v>
      </c>
      <c r="L96">
        <v>2.2973</v>
      </c>
      <c r="M96">
        <v>2.1627</v>
      </c>
    </row>
    <row r="97" spans="1:11" ht="12">
      <c r="A97" s="12"/>
      <c r="B97" s="106">
        <v>38838</v>
      </c>
      <c r="C97" s="187">
        <v>2.19645</v>
      </c>
      <c r="D97">
        <v>2.2637</v>
      </c>
      <c r="E97">
        <v>2.1602</v>
      </c>
      <c r="F97">
        <v>2.2138</v>
      </c>
      <c r="G97">
        <v>2.1326</v>
      </c>
      <c r="H97">
        <v>2.3289</v>
      </c>
      <c r="I97">
        <v>2.2676</v>
      </c>
      <c r="J97">
        <v>2.1201</v>
      </c>
      <c r="K97">
        <v>2.0847</v>
      </c>
    </row>
    <row r="98" spans="1:11" ht="12">
      <c r="A98" s="10"/>
      <c r="B98" s="106">
        <v>38869</v>
      </c>
      <c r="C98" s="187">
        <v>2.195625</v>
      </c>
      <c r="D98">
        <v>2.1643</v>
      </c>
      <c r="E98">
        <v>2.1039</v>
      </c>
      <c r="F98">
        <v>2.2469</v>
      </c>
      <c r="G98">
        <v>2.1806</v>
      </c>
      <c r="H98">
        <v>2.2843</v>
      </c>
      <c r="I98">
        <v>2.2081</v>
      </c>
      <c r="J98">
        <v>2.2346</v>
      </c>
      <c r="K98">
        <v>2.1423</v>
      </c>
    </row>
    <row r="99" spans="1:13" ht="12">
      <c r="A99" s="12"/>
      <c r="B99" s="106">
        <v>38899</v>
      </c>
      <c r="C99" s="189">
        <v>2.22213</v>
      </c>
      <c r="D99">
        <v>2.1771</v>
      </c>
      <c r="E99">
        <v>2.075</v>
      </c>
      <c r="F99">
        <v>2.2872</v>
      </c>
      <c r="G99">
        <v>2.192</v>
      </c>
      <c r="H99">
        <v>2.3518</v>
      </c>
      <c r="I99">
        <v>2.2533</v>
      </c>
      <c r="J99">
        <v>2.2562</v>
      </c>
      <c r="K99">
        <v>2.17</v>
      </c>
      <c r="L99">
        <v>2.294</v>
      </c>
      <c r="M99">
        <v>2.1647</v>
      </c>
    </row>
    <row r="100" spans="1:11" ht="12">
      <c r="A100" s="12"/>
      <c r="B100" s="106">
        <v>38930</v>
      </c>
      <c r="C100" s="189">
        <v>2.3507374999999997</v>
      </c>
      <c r="D100">
        <v>2.3465</v>
      </c>
      <c r="E100">
        <v>2.2592</v>
      </c>
      <c r="F100">
        <v>2.4368</v>
      </c>
      <c r="G100">
        <v>2.3574</v>
      </c>
      <c r="H100">
        <v>2.4009</v>
      </c>
      <c r="I100">
        <v>2.3291</v>
      </c>
      <c r="J100">
        <v>2.3736</v>
      </c>
      <c r="K100">
        <v>2.3024</v>
      </c>
    </row>
    <row r="101" spans="1:11" ht="12">
      <c r="A101" s="12"/>
      <c r="B101" s="106">
        <v>38961</v>
      </c>
      <c r="C101" s="189">
        <v>2.1304874999999996</v>
      </c>
      <c r="D101">
        <v>2.3535</v>
      </c>
      <c r="E101">
        <v>2.3203</v>
      </c>
      <c r="F101">
        <v>2.249</v>
      </c>
      <c r="G101">
        <v>2.2375</v>
      </c>
      <c r="H101">
        <v>2.101</v>
      </c>
      <c r="I101">
        <v>2.0511</v>
      </c>
      <c r="J101">
        <v>1.9523</v>
      </c>
      <c r="K101">
        <v>1.7792</v>
      </c>
    </row>
    <row r="102" spans="1:13" ht="12">
      <c r="A102" s="12"/>
      <c r="B102" s="106">
        <v>38991</v>
      </c>
      <c r="C102" s="189">
        <v>1.8597899999999998</v>
      </c>
      <c r="D102">
        <v>1.7266</v>
      </c>
      <c r="E102">
        <v>1.7039</v>
      </c>
      <c r="F102">
        <v>1.8479</v>
      </c>
      <c r="G102">
        <v>1.8434</v>
      </c>
      <c r="H102">
        <v>1.8847</v>
      </c>
      <c r="I102">
        <v>1.8315</v>
      </c>
      <c r="J102">
        <v>1.8918</v>
      </c>
      <c r="K102">
        <v>1.9152</v>
      </c>
      <c r="L102">
        <v>1.9693</v>
      </c>
      <c r="M102">
        <v>1.9836</v>
      </c>
    </row>
    <row r="103" spans="1:11" ht="12">
      <c r="A103" s="12"/>
      <c r="B103" s="106">
        <v>39022</v>
      </c>
      <c r="C103" s="189">
        <v>1.9777</v>
      </c>
      <c r="D103">
        <v>1.9579</v>
      </c>
      <c r="E103">
        <v>2.0047</v>
      </c>
      <c r="F103">
        <v>1.9579</v>
      </c>
      <c r="G103">
        <v>2.0047</v>
      </c>
      <c r="H103">
        <v>2.0093</v>
      </c>
      <c r="I103">
        <v>2.0131</v>
      </c>
      <c r="J103">
        <v>1.9231</v>
      </c>
      <c r="K103">
        <v>1.9509</v>
      </c>
    </row>
    <row r="104" spans="1:13" ht="12">
      <c r="A104" s="12"/>
      <c r="B104" s="106">
        <v>39052</v>
      </c>
      <c r="C104" s="189">
        <v>1.9273699999999998</v>
      </c>
      <c r="D104">
        <v>1.9982</v>
      </c>
      <c r="E104">
        <v>1.9876</v>
      </c>
      <c r="F104">
        <v>1.9975</v>
      </c>
      <c r="G104">
        <v>1.9868</v>
      </c>
      <c r="H104">
        <v>1.8954</v>
      </c>
      <c r="I104">
        <v>1.8557</v>
      </c>
      <c r="J104">
        <v>1.8751</v>
      </c>
      <c r="K104">
        <v>1.8189</v>
      </c>
      <c r="L104">
        <v>1.9693</v>
      </c>
      <c r="M104">
        <v>1.8892</v>
      </c>
    </row>
    <row r="105" spans="1:11" ht="12">
      <c r="A105" s="12"/>
      <c r="B105" s="107">
        <v>39083</v>
      </c>
      <c r="C105" s="188">
        <v>1.7034624999999997</v>
      </c>
      <c r="D105">
        <v>1.8356</v>
      </c>
      <c r="E105">
        <v>1.7888</v>
      </c>
      <c r="F105">
        <v>1.7812</v>
      </c>
      <c r="G105">
        <v>1.7357</v>
      </c>
      <c r="H105">
        <v>1.6623</v>
      </c>
      <c r="I105">
        <v>1.6191</v>
      </c>
      <c r="J105">
        <v>1.6276</v>
      </c>
      <c r="K105">
        <v>1.5774</v>
      </c>
    </row>
    <row r="106" spans="1:11" ht="12">
      <c r="A106" s="12"/>
      <c r="B106" s="107">
        <v>39114</v>
      </c>
      <c r="C106" s="188">
        <v>1.7638625</v>
      </c>
      <c r="D106">
        <v>1.722</v>
      </c>
      <c r="E106">
        <v>1.6624</v>
      </c>
      <c r="F106">
        <v>1.802</v>
      </c>
      <c r="G106">
        <v>1.7567</v>
      </c>
      <c r="H106">
        <v>1.7876</v>
      </c>
      <c r="I106">
        <v>1.7675</v>
      </c>
      <c r="J106">
        <v>1.827</v>
      </c>
      <c r="K106">
        <v>1.7857</v>
      </c>
    </row>
    <row r="107" spans="1:11" ht="12">
      <c r="A107" s="12"/>
      <c r="B107" s="107">
        <v>39142</v>
      </c>
      <c r="C107" s="188">
        <f>AVERAGE(D107:K107)</f>
        <v>2.0173374999999996</v>
      </c>
      <c r="D107">
        <v>1.9652</v>
      </c>
      <c r="E107">
        <v>1.929</v>
      </c>
      <c r="F107">
        <v>2.0618</v>
      </c>
      <c r="G107">
        <v>1.9999</v>
      </c>
      <c r="H107">
        <v>2.1192</v>
      </c>
      <c r="I107">
        <v>2.0217</v>
      </c>
      <c r="J107">
        <v>2.0725</v>
      </c>
      <c r="K107">
        <v>1.9694</v>
      </c>
    </row>
    <row r="108" spans="1:13" ht="12">
      <c r="A108" s="12"/>
      <c r="B108" s="107">
        <v>39173</v>
      </c>
      <c r="C108" s="188">
        <v>2.0708200000000003</v>
      </c>
      <c r="D108">
        <v>1.9469</v>
      </c>
      <c r="E108">
        <v>1.8086</v>
      </c>
      <c r="F108">
        <v>2.2257</v>
      </c>
      <c r="G108">
        <v>2.1227</v>
      </c>
      <c r="H108">
        <v>2.2386</v>
      </c>
      <c r="I108">
        <v>2.1101</v>
      </c>
      <c r="J108">
        <v>2.2114</v>
      </c>
      <c r="K108">
        <v>2.1272</v>
      </c>
      <c r="L108">
        <v>2.0395</v>
      </c>
      <c r="M108">
        <v>1.8775</v>
      </c>
    </row>
    <row r="109" spans="1:11" ht="12">
      <c r="A109" s="12"/>
      <c r="B109" s="107">
        <v>39203</v>
      </c>
      <c r="C109" s="188">
        <v>2.057925</v>
      </c>
      <c r="D109">
        <v>2.1464</v>
      </c>
      <c r="E109">
        <v>2.0041</v>
      </c>
      <c r="F109">
        <v>2.0966</v>
      </c>
      <c r="G109">
        <v>1.9599</v>
      </c>
      <c r="H109">
        <v>2.085</v>
      </c>
      <c r="I109">
        <v>1.99</v>
      </c>
      <c r="J109">
        <v>2.1476</v>
      </c>
      <c r="K109">
        <v>2.0338</v>
      </c>
    </row>
    <row r="110" spans="1:11" ht="12">
      <c r="A110" s="10"/>
      <c r="B110" s="107">
        <v>39234</v>
      </c>
      <c r="C110" s="188">
        <v>2.110675</v>
      </c>
      <c r="D110">
        <v>2.2078</v>
      </c>
      <c r="E110">
        <v>2.082</v>
      </c>
      <c r="F110">
        <v>2.1308</v>
      </c>
      <c r="G110">
        <v>2.0177</v>
      </c>
      <c r="H110">
        <v>2.1424</v>
      </c>
      <c r="I110">
        <v>2.0549</v>
      </c>
      <c r="J110">
        <v>2.1703</v>
      </c>
      <c r="K110">
        <v>2.0795</v>
      </c>
    </row>
    <row r="111" spans="1:13" ht="12">
      <c r="A111" s="12"/>
      <c r="B111" s="107">
        <v>39264</v>
      </c>
      <c r="C111" s="188">
        <v>2.2180299999999997</v>
      </c>
      <c r="D111">
        <v>2.2429</v>
      </c>
      <c r="E111">
        <v>2.2051</v>
      </c>
      <c r="F111">
        <v>2.1887</v>
      </c>
      <c r="G111">
        <v>2.1679</v>
      </c>
      <c r="H111">
        <v>2.2229</v>
      </c>
      <c r="I111">
        <v>2.189</v>
      </c>
      <c r="J111">
        <v>2.319</v>
      </c>
      <c r="K111">
        <v>2.2152</v>
      </c>
      <c r="L111">
        <v>2.2737</v>
      </c>
      <c r="M111">
        <v>2.1559</v>
      </c>
    </row>
    <row r="112" spans="1:11" ht="12">
      <c r="A112" s="12"/>
      <c r="B112" s="107">
        <v>39295</v>
      </c>
      <c r="C112" s="188">
        <f>AVERAGE(D112:K112)</f>
        <v>2.2167749999999997</v>
      </c>
      <c r="D112">
        <v>2.2854</v>
      </c>
      <c r="E112">
        <v>2.1579</v>
      </c>
      <c r="F112">
        <v>2.2654</v>
      </c>
      <c r="G112">
        <v>2.1579</v>
      </c>
      <c r="H112">
        <v>2.2527</v>
      </c>
      <c r="I112">
        <v>2.1036</v>
      </c>
      <c r="J112">
        <v>2.3363</v>
      </c>
      <c r="K112">
        <v>2.175</v>
      </c>
    </row>
    <row r="113" spans="1:13" ht="12">
      <c r="A113" s="12"/>
      <c r="B113" s="107">
        <v>39326</v>
      </c>
      <c r="C113" s="188">
        <f>AVERAGE(D113:M113)</f>
        <v>2.33383</v>
      </c>
      <c r="D113">
        <v>2.2887</v>
      </c>
      <c r="E113">
        <v>2.1815</v>
      </c>
      <c r="F113">
        <v>2.3662</v>
      </c>
      <c r="G113">
        <v>2.283</v>
      </c>
      <c r="H113">
        <v>2.3737</v>
      </c>
      <c r="I113">
        <v>2.2579</v>
      </c>
      <c r="J113">
        <v>2.4123</v>
      </c>
      <c r="K113">
        <v>2.3107</v>
      </c>
      <c r="L113">
        <v>2.4632</v>
      </c>
      <c r="M113">
        <v>2.4011</v>
      </c>
    </row>
    <row r="114" spans="1:10" ht="12">
      <c r="A114" s="12"/>
      <c r="B114" s="107">
        <v>39356</v>
      </c>
      <c r="C114" s="188">
        <f>AVERAGE(D114:M114)</f>
        <v>2.4255166666666668</v>
      </c>
      <c r="D114">
        <v>2.4226</v>
      </c>
      <c r="E114">
        <v>2.3684</v>
      </c>
      <c r="F114">
        <v>2.4203</v>
      </c>
      <c r="G114">
        <v>2.3594</v>
      </c>
      <c r="H114">
        <v>2.4299</v>
      </c>
      <c r="J114">
        <v>2.5525</v>
      </c>
    </row>
    <row r="115" spans="1:10" ht="12">
      <c r="A115" s="12"/>
      <c r="B115" s="107">
        <v>39387</v>
      </c>
      <c r="C115" s="188">
        <f>AVERAGE(D115:J115)</f>
        <v>2.8794250000000003</v>
      </c>
      <c r="D115">
        <v>2.6888</v>
      </c>
      <c r="F115">
        <v>2.9054</v>
      </c>
      <c r="H115">
        <v>2.9892</v>
      </c>
      <c r="J115">
        <v>2.9343</v>
      </c>
    </row>
    <row r="116" spans="1:11" ht="12">
      <c r="A116" s="12"/>
      <c r="B116" s="107">
        <v>39417</v>
      </c>
      <c r="C116" s="188">
        <v>2.72168</v>
      </c>
      <c r="D116">
        <v>2.9076</v>
      </c>
      <c r="F116">
        <v>2.7111</v>
      </c>
      <c r="H116">
        <v>2.5589</v>
      </c>
      <c r="J116">
        <v>2.707</v>
      </c>
      <c r="K116">
        <v>2.7238</v>
      </c>
    </row>
    <row r="117" spans="1:10" ht="12">
      <c r="A117" s="12"/>
      <c r="B117" s="106">
        <v>39448</v>
      </c>
      <c r="C117" s="135">
        <v>2.6947249999999996</v>
      </c>
      <c r="D117">
        <v>2.7819</v>
      </c>
      <c r="F117">
        <v>2.8114</v>
      </c>
      <c r="H117">
        <v>2.6199</v>
      </c>
      <c r="J117">
        <v>2.5657</v>
      </c>
    </row>
    <row r="118" spans="1:10" ht="12">
      <c r="A118" s="12"/>
      <c r="B118" s="106">
        <v>39479</v>
      </c>
      <c r="C118" s="135">
        <v>2.677375</v>
      </c>
      <c r="D118">
        <v>2.5144</v>
      </c>
      <c r="F118">
        <v>2.7127</v>
      </c>
      <c r="H118">
        <v>2.6461</v>
      </c>
      <c r="J118">
        <v>2.8363</v>
      </c>
    </row>
    <row r="119" spans="1:12" ht="12">
      <c r="A119" s="12"/>
      <c r="B119" s="106">
        <v>39508</v>
      </c>
      <c r="C119" s="135">
        <v>3.2849599999999994</v>
      </c>
      <c r="D119">
        <v>3.0763</v>
      </c>
      <c r="F119">
        <v>3.1108</v>
      </c>
      <c r="H119">
        <v>3.3456</v>
      </c>
      <c r="J119">
        <v>3.4773</v>
      </c>
      <c r="L119">
        <v>3.4148</v>
      </c>
    </row>
    <row r="120" spans="1:10" ht="12">
      <c r="A120" s="12"/>
      <c r="B120" s="106">
        <v>39539</v>
      </c>
      <c r="C120" s="135">
        <f aca="true" t="shared" si="0" ref="C120:C126">AVERAGE(D120:J120)</f>
        <v>3.483575</v>
      </c>
      <c r="D120">
        <v>3.346</v>
      </c>
      <c r="F120">
        <v>3.4366</v>
      </c>
      <c r="H120">
        <v>3.5701</v>
      </c>
      <c r="J120">
        <v>3.5816</v>
      </c>
    </row>
    <row r="121" spans="1:10" ht="12">
      <c r="A121" s="12"/>
      <c r="B121" s="106">
        <v>39569</v>
      </c>
      <c r="C121" s="135">
        <f t="shared" si="0"/>
        <v>3.61325</v>
      </c>
      <c r="D121">
        <v>3.5582</v>
      </c>
      <c r="F121">
        <v>3.4483</v>
      </c>
      <c r="H121">
        <v>3.6367</v>
      </c>
      <c r="J121">
        <v>3.8098</v>
      </c>
    </row>
    <row r="122" spans="1:12" ht="12">
      <c r="A122" s="10"/>
      <c r="B122" s="106">
        <v>39600</v>
      </c>
      <c r="C122" s="135">
        <f>AVERAGE(D122:L122)</f>
        <v>3.92256</v>
      </c>
      <c r="D122">
        <v>4.0736</v>
      </c>
      <c r="F122">
        <v>3.9818</v>
      </c>
      <c r="H122">
        <v>3.6615</v>
      </c>
      <c r="J122">
        <v>4.0033</v>
      </c>
      <c r="L122">
        <v>3.8926</v>
      </c>
    </row>
    <row r="123" spans="1:10" ht="12">
      <c r="A123" s="12"/>
      <c r="B123" s="106">
        <v>39630</v>
      </c>
      <c r="C123" s="135">
        <f t="shared" si="0"/>
        <v>3.92945</v>
      </c>
      <c r="D123">
        <v>3.8745</v>
      </c>
      <c r="F123">
        <v>4.0883</v>
      </c>
      <c r="H123">
        <v>3.8984</v>
      </c>
      <c r="J123">
        <v>3.8566</v>
      </c>
    </row>
    <row r="124" spans="1:12" ht="12">
      <c r="A124" s="12"/>
      <c r="B124" s="106">
        <v>39661</v>
      </c>
      <c r="C124" s="135">
        <f>AVERAGE(D124:L124)</f>
        <v>3.4386</v>
      </c>
      <c r="D124">
        <v>3.5441</v>
      </c>
      <c r="F124">
        <v>3.6075</v>
      </c>
      <c r="H124">
        <v>3.3241</v>
      </c>
      <c r="J124">
        <v>3.2841</v>
      </c>
      <c r="L124">
        <v>3.4332</v>
      </c>
    </row>
    <row r="125" spans="1:10" ht="12">
      <c r="A125" s="12"/>
      <c r="B125" s="106">
        <v>39692</v>
      </c>
      <c r="C125" s="135">
        <f t="shared" si="0"/>
        <v>3.27255</v>
      </c>
      <c r="D125">
        <v>3.4821</v>
      </c>
      <c r="F125">
        <v>3.3631</v>
      </c>
      <c r="H125">
        <v>3.1419</v>
      </c>
      <c r="J125">
        <v>3.1031</v>
      </c>
    </row>
    <row r="126" spans="1:10" ht="12">
      <c r="A126" s="12"/>
      <c r="B126" s="106">
        <v>39722</v>
      </c>
      <c r="C126" s="135">
        <f t="shared" si="0"/>
        <v>2.94935</v>
      </c>
      <c r="D126">
        <v>3.3349</v>
      </c>
      <c r="F126">
        <v>3.1821</v>
      </c>
      <c r="H126">
        <v>2.7139</v>
      </c>
      <c r="J126">
        <v>2.5665</v>
      </c>
    </row>
    <row r="127" spans="1:12" ht="12">
      <c r="A127" s="12"/>
      <c r="B127" s="106">
        <v>39753</v>
      </c>
      <c r="C127" s="135">
        <f aca="true" t="shared" si="1" ref="C127:C139">AVERAGE(D127:L127)</f>
        <v>2.1002400000000003</v>
      </c>
      <c r="D127">
        <v>2.2823</v>
      </c>
      <c r="F127">
        <v>2.212</v>
      </c>
      <c r="H127">
        <v>2.1995</v>
      </c>
      <c r="J127">
        <v>1.9659</v>
      </c>
      <c r="L127">
        <v>1.8415</v>
      </c>
    </row>
    <row r="128" spans="1:10" ht="12">
      <c r="A128" s="12"/>
      <c r="B128" s="106">
        <v>39783</v>
      </c>
      <c r="C128" s="135">
        <f t="shared" si="1"/>
        <v>1.567425</v>
      </c>
      <c r="D128">
        <v>1.771</v>
      </c>
      <c r="F128">
        <v>1.6062</v>
      </c>
      <c r="H128">
        <v>1.4153</v>
      </c>
      <c r="J128">
        <v>1.4772</v>
      </c>
    </row>
    <row r="129" spans="1:10" ht="12">
      <c r="A129" s="12"/>
      <c r="B129" s="107">
        <v>39814</v>
      </c>
      <c r="C129" s="188">
        <f t="shared" si="1"/>
        <v>1.4662</v>
      </c>
      <c r="D129">
        <v>1.4261</v>
      </c>
      <c r="F129">
        <v>1.3837</v>
      </c>
      <c r="H129">
        <v>1.5694</v>
      </c>
      <c r="J129">
        <v>1.4856</v>
      </c>
    </row>
    <row r="130" spans="1:10" ht="12">
      <c r="A130" s="12"/>
      <c r="B130" s="107">
        <v>39845</v>
      </c>
      <c r="C130" s="188">
        <f t="shared" si="1"/>
        <v>1.395875</v>
      </c>
      <c r="D130">
        <v>1.4124</v>
      </c>
      <c r="F130">
        <v>1.4506</v>
      </c>
      <c r="H130">
        <v>1.3813</v>
      </c>
      <c r="J130">
        <v>1.3392</v>
      </c>
    </row>
    <row r="131" spans="1:12" ht="12">
      <c r="A131" s="12"/>
      <c r="B131" s="107">
        <v>39873</v>
      </c>
      <c r="C131" s="188">
        <f t="shared" si="1"/>
        <v>1.2547000000000001</v>
      </c>
      <c r="D131">
        <v>1.1695</v>
      </c>
      <c r="F131">
        <v>1.3154</v>
      </c>
      <c r="H131">
        <v>1.2751</v>
      </c>
      <c r="J131">
        <v>1.1672</v>
      </c>
      <c r="L131">
        <v>1.3463</v>
      </c>
    </row>
    <row r="132" spans="1:10" ht="12">
      <c r="A132" s="12"/>
      <c r="B132" s="107">
        <v>39904</v>
      </c>
      <c r="C132" s="188">
        <f t="shared" si="1"/>
        <v>1.500225</v>
      </c>
      <c r="D132">
        <v>1.5705</v>
      </c>
      <c r="F132">
        <v>1.4198</v>
      </c>
      <c r="H132">
        <v>1.5131</v>
      </c>
      <c r="J132">
        <v>1.4975</v>
      </c>
    </row>
    <row r="133" spans="1:12" ht="12">
      <c r="A133" s="12"/>
      <c r="B133" s="107">
        <v>39934</v>
      </c>
      <c r="C133" s="188">
        <f t="shared" si="1"/>
        <v>1.5389000000000002</v>
      </c>
      <c r="D133">
        <v>1.4679</v>
      </c>
      <c r="F133">
        <v>1.4653</v>
      </c>
      <c r="H133">
        <v>1.4717</v>
      </c>
      <c r="J133">
        <v>1.5545</v>
      </c>
      <c r="L133">
        <v>1.7351</v>
      </c>
    </row>
    <row r="134" spans="1:10" ht="12">
      <c r="A134" s="10"/>
      <c r="B134" s="107">
        <v>39965</v>
      </c>
      <c r="C134" s="188">
        <f t="shared" si="1"/>
        <v>1.9062999999999999</v>
      </c>
      <c r="D134">
        <v>1.8063</v>
      </c>
      <c r="F134">
        <v>1.8909</v>
      </c>
      <c r="H134" s="110">
        <v>1.94</v>
      </c>
      <c r="J134" s="110">
        <v>1.988</v>
      </c>
    </row>
    <row r="135" spans="1:10" ht="12">
      <c r="A135" s="12"/>
      <c r="B135" s="107">
        <v>39995</v>
      </c>
      <c r="C135" s="188">
        <f t="shared" si="1"/>
        <v>1.74185</v>
      </c>
      <c r="D135">
        <v>1.8564</v>
      </c>
      <c r="F135">
        <v>1.8082</v>
      </c>
      <c r="H135">
        <v>1.6143</v>
      </c>
      <c r="J135">
        <v>1.6885</v>
      </c>
    </row>
    <row r="136" spans="1:12" ht="12">
      <c r="A136" s="12"/>
      <c r="B136" s="107">
        <v>40026</v>
      </c>
      <c r="C136" s="188">
        <f t="shared" si="1"/>
        <v>1.9548999999999999</v>
      </c>
      <c r="D136">
        <v>1.8198</v>
      </c>
      <c r="F136">
        <v>1.7685</v>
      </c>
      <c r="H136">
        <v>2.0234</v>
      </c>
      <c r="J136">
        <v>2.0489</v>
      </c>
      <c r="L136">
        <v>2.1139</v>
      </c>
    </row>
    <row r="137" spans="1:10" ht="12">
      <c r="A137" s="12"/>
      <c r="B137" s="107">
        <v>40057</v>
      </c>
      <c r="C137" s="188">
        <f t="shared" si="1"/>
        <v>2.02755</v>
      </c>
      <c r="D137">
        <v>2.0813</v>
      </c>
      <c r="F137">
        <v>2.083</v>
      </c>
      <c r="H137">
        <v>1.9738</v>
      </c>
      <c r="J137">
        <v>1.9721</v>
      </c>
    </row>
    <row r="138" spans="1:10" ht="12">
      <c r="A138" s="12"/>
      <c r="B138" s="107">
        <v>40087</v>
      </c>
      <c r="C138" s="188">
        <f t="shared" si="1"/>
        <v>1.975025</v>
      </c>
      <c r="D138">
        <v>1.9051</v>
      </c>
      <c r="F138">
        <v>1.963</v>
      </c>
      <c r="H138">
        <v>1.9232</v>
      </c>
      <c r="J138">
        <v>2.1088</v>
      </c>
    </row>
    <row r="139" spans="1:12" ht="12">
      <c r="A139" s="12"/>
      <c r="B139" s="107">
        <v>40118</v>
      </c>
      <c r="C139" s="188">
        <f t="shared" si="1"/>
        <v>2.2004200000000003</v>
      </c>
      <c r="D139">
        <v>2.2974</v>
      </c>
      <c r="F139">
        <v>2.169</v>
      </c>
      <c r="H139">
        <v>2.1911</v>
      </c>
      <c r="J139">
        <v>2.1847</v>
      </c>
      <c r="L139">
        <v>2.1599</v>
      </c>
    </row>
    <row r="140" spans="1:25" ht="12">
      <c r="A140" s="12"/>
      <c r="B140" s="107">
        <v>40148</v>
      </c>
      <c r="C140" s="188">
        <f>AVERAGE(D140:AA140)</f>
        <v>2.0816999999999997</v>
      </c>
      <c r="D140">
        <v>2.1248</v>
      </c>
      <c r="E140">
        <v>2.1256</v>
      </c>
      <c r="F140">
        <v>2.0693</v>
      </c>
      <c r="G140">
        <v>2.0823</v>
      </c>
      <c r="H140">
        <v>2.0731</v>
      </c>
      <c r="I140">
        <v>2.0668</v>
      </c>
      <c r="J140">
        <v>2.0747</v>
      </c>
      <c r="K140">
        <v>2.023</v>
      </c>
      <c r="L140">
        <v>2.0147</v>
      </c>
      <c r="M140">
        <v>2.0262</v>
      </c>
      <c r="N140">
        <v>2.0197</v>
      </c>
      <c r="O140">
        <v>2.0265</v>
      </c>
      <c r="P140">
        <v>2.0892</v>
      </c>
      <c r="Q140">
        <v>2.0784</v>
      </c>
      <c r="R140">
        <v>2.07</v>
      </c>
      <c r="S140">
        <v>2.0467</v>
      </c>
      <c r="T140">
        <v>2.0509</v>
      </c>
      <c r="U140">
        <v>2.1017</v>
      </c>
      <c r="V140">
        <v>2.1265</v>
      </c>
      <c r="W140">
        <v>2.1569</v>
      </c>
      <c r="X140">
        <v>2.1739</v>
      </c>
      <c r="Y140">
        <v>2.1765</v>
      </c>
    </row>
    <row r="141" spans="1:23" ht="12">
      <c r="A141" s="12"/>
      <c r="B141" s="106">
        <v>40179</v>
      </c>
      <c r="C141" s="189">
        <f aca="true" t="shared" si="2" ref="C141:C169">AVERAGE(D141:AA141)</f>
        <v>2.1130899999999997</v>
      </c>
      <c r="D141">
        <v>2.171</v>
      </c>
      <c r="E141">
        <v>2.2315</v>
      </c>
      <c r="F141">
        <v>2.2332</v>
      </c>
      <c r="G141">
        <v>2.2102</v>
      </c>
      <c r="H141">
        <v>2.1966</v>
      </c>
      <c r="I141">
        <v>2.2052</v>
      </c>
      <c r="J141">
        <v>2.1803</v>
      </c>
      <c r="K141">
        <v>2.1438</v>
      </c>
      <c r="L141">
        <v>2.1119</v>
      </c>
      <c r="M141">
        <v>2.1144</v>
      </c>
      <c r="N141">
        <v>2.1012</v>
      </c>
      <c r="O141">
        <v>2.0988</v>
      </c>
      <c r="P141">
        <v>2.0811</v>
      </c>
      <c r="Q141">
        <v>2.0582</v>
      </c>
      <c r="R141">
        <v>2.0298</v>
      </c>
      <c r="S141">
        <v>1.9902</v>
      </c>
      <c r="T141">
        <v>2.0375</v>
      </c>
      <c r="U141">
        <v>2.0382</v>
      </c>
      <c r="V141">
        <v>2.0155</v>
      </c>
      <c r="W141">
        <v>2.0132</v>
      </c>
    </row>
    <row r="142" spans="1:23" ht="12">
      <c r="A142" s="12"/>
      <c r="B142" s="106">
        <v>40210</v>
      </c>
      <c r="C142" s="189">
        <f t="shared" si="2"/>
        <v>2.0690799999999996</v>
      </c>
      <c r="D142">
        <v>1.9938</v>
      </c>
      <c r="E142">
        <v>2.0288</v>
      </c>
      <c r="F142">
        <v>2.1039</v>
      </c>
      <c r="G142">
        <v>2.0954</v>
      </c>
      <c r="H142">
        <v>2.0208</v>
      </c>
      <c r="I142">
        <v>1.9706</v>
      </c>
      <c r="J142">
        <v>1.9739</v>
      </c>
      <c r="K142">
        <v>2.0194</v>
      </c>
      <c r="L142">
        <v>2.0245</v>
      </c>
      <c r="M142">
        <v>2.0288</v>
      </c>
      <c r="N142">
        <v>2.0058</v>
      </c>
      <c r="O142">
        <v>2.0016</v>
      </c>
      <c r="P142">
        <v>2.075</v>
      </c>
      <c r="Q142">
        <v>2.0896</v>
      </c>
      <c r="R142">
        <v>2.151</v>
      </c>
      <c r="S142">
        <v>2.1826</v>
      </c>
      <c r="T142">
        <v>2.1909</v>
      </c>
      <c r="U142">
        <v>2.153</v>
      </c>
      <c r="V142">
        <v>2.161</v>
      </c>
      <c r="W142">
        <v>2.1112</v>
      </c>
    </row>
    <row r="143" spans="1:26" ht="12">
      <c r="A143" s="12"/>
      <c r="B143" s="106">
        <v>40238</v>
      </c>
      <c r="C143" s="189">
        <f t="shared" si="2"/>
        <v>2.220239130434783</v>
      </c>
      <c r="D143">
        <v>2.1456</v>
      </c>
      <c r="E143">
        <v>2.1363</v>
      </c>
      <c r="F143">
        <v>2.1657</v>
      </c>
      <c r="G143">
        <v>2.2004</v>
      </c>
      <c r="H143">
        <v>2.178</v>
      </c>
      <c r="I143">
        <v>2.2136</v>
      </c>
      <c r="J143">
        <v>2.2095</v>
      </c>
      <c r="K143">
        <v>2.1987</v>
      </c>
      <c r="L143">
        <v>2.2314</v>
      </c>
      <c r="M143">
        <v>2.2349</v>
      </c>
      <c r="N143">
        <v>2.2265</v>
      </c>
      <c r="O143">
        <v>2.1947</v>
      </c>
      <c r="P143">
        <v>2.265</v>
      </c>
      <c r="Q143">
        <v>2.2921</v>
      </c>
      <c r="R143">
        <v>2.2728</v>
      </c>
      <c r="S143">
        <v>2.236</v>
      </c>
      <c r="T143">
        <v>2.2362</v>
      </c>
      <c r="U143">
        <v>2.2437</v>
      </c>
      <c r="V143">
        <v>2.206</v>
      </c>
      <c r="W143">
        <v>2.2126</v>
      </c>
      <c r="X143">
        <v>2.2148</v>
      </c>
      <c r="Y143">
        <v>2.2704</v>
      </c>
      <c r="Z143">
        <v>2.2806</v>
      </c>
    </row>
    <row r="144" spans="1:25" ht="12">
      <c r="A144" s="12"/>
      <c r="B144" s="106">
        <v>40269</v>
      </c>
      <c r="C144" s="189">
        <f t="shared" si="2"/>
        <v>2.3599227272727274</v>
      </c>
      <c r="D144">
        <v>2.3195</v>
      </c>
      <c r="E144">
        <v>2.3619</v>
      </c>
      <c r="F144">
        <v>2.3635</v>
      </c>
      <c r="G144">
        <v>2.4156</v>
      </c>
      <c r="H144">
        <v>2.4095</v>
      </c>
      <c r="I144">
        <v>2.3696</v>
      </c>
      <c r="J144">
        <v>2.3571</v>
      </c>
      <c r="K144">
        <v>2.3425</v>
      </c>
      <c r="L144">
        <v>2.3337</v>
      </c>
      <c r="M144">
        <v>2.3266</v>
      </c>
      <c r="N144">
        <v>2.3533</v>
      </c>
      <c r="O144">
        <v>2.3612</v>
      </c>
      <c r="P144">
        <v>2.335</v>
      </c>
      <c r="Q144">
        <v>2.2959</v>
      </c>
      <c r="R144">
        <v>2.326</v>
      </c>
      <c r="S144">
        <v>2.3544</v>
      </c>
      <c r="T144">
        <v>2.3647</v>
      </c>
      <c r="U144">
        <v>2.398</v>
      </c>
      <c r="V144">
        <v>2.3843</v>
      </c>
      <c r="W144">
        <v>2.3779</v>
      </c>
      <c r="X144">
        <v>2.3713</v>
      </c>
      <c r="Y144">
        <v>2.3968</v>
      </c>
    </row>
    <row r="145" spans="1:23" ht="12">
      <c r="A145" s="12"/>
      <c r="B145" s="106">
        <v>40299</v>
      </c>
      <c r="C145" s="189">
        <f t="shared" si="2"/>
        <v>2.186145</v>
      </c>
      <c r="D145">
        <v>2.4346</v>
      </c>
      <c r="E145">
        <v>2.467</v>
      </c>
      <c r="F145">
        <v>2.3829</v>
      </c>
      <c r="G145">
        <v>2.3106</v>
      </c>
      <c r="H145">
        <v>2.2192</v>
      </c>
      <c r="I145">
        <v>2.2064</v>
      </c>
      <c r="J145">
        <v>2.2453</v>
      </c>
      <c r="K145">
        <v>2.2595</v>
      </c>
      <c r="L145">
        <v>2.2832</v>
      </c>
      <c r="M145">
        <v>2.2457</v>
      </c>
      <c r="N145">
        <v>2.191</v>
      </c>
      <c r="O145">
        <v>2.1188</v>
      </c>
      <c r="P145">
        <v>2.0908</v>
      </c>
      <c r="Q145">
        <v>2.0771</v>
      </c>
      <c r="R145">
        <v>2.0271</v>
      </c>
      <c r="S145">
        <v>2.0126</v>
      </c>
      <c r="T145">
        <v>2.0132</v>
      </c>
      <c r="U145">
        <v>1.9915</v>
      </c>
      <c r="V145">
        <v>2.0361</v>
      </c>
      <c r="W145">
        <v>2.1103</v>
      </c>
    </row>
    <row r="146" spans="1:25" ht="12">
      <c r="A146" s="10"/>
      <c r="B146" s="106">
        <v>40330</v>
      </c>
      <c r="C146" s="189">
        <f t="shared" si="2"/>
        <v>2.1738636363636363</v>
      </c>
      <c r="D146">
        <v>2.1127</v>
      </c>
      <c r="E146">
        <v>2.0762</v>
      </c>
      <c r="F146">
        <v>2.1128</v>
      </c>
      <c r="G146">
        <v>2.1314</v>
      </c>
      <c r="H146">
        <v>2.0687</v>
      </c>
      <c r="I146">
        <v>2.0722</v>
      </c>
      <c r="J146">
        <v>2.0753</v>
      </c>
      <c r="K146">
        <v>2.1153</v>
      </c>
      <c r="L146">
        <v>2.147</v>
      </c>
      <c r="M146">
        <v>2.1194</v>
      </c>
      <c r="N146">
        <v>2.135</v>
      </c>
      <c r="O146">
        <v>2.1808</v>
      </c>
      <c r="P146">
        <v>2.234</v>
      </c>
      <c r="Q146">
        <v>2.2742</v>
      </c>
      <c r="R146">
        <v>2.2681</v>
      </c>
      <c r="S146">
        <v>2.2802</v>
      </c>
      <c r="T146">
        <v>2.2607</v>
      </c>
      <c r="U146">
        <v>2.2231</v>
      </c>
      <c r="V146">
        <v>2.222</v>
      </c>
      <c r="W146">
        <v>2.2771</v>
      </c>
      <c r="X146">
        <v>2.249</v>
      </c>
      <c r="Y146">
        <v>2.1898</v>
      </c>
    </row>
    <row r="147" spans="1:25" ht="12">
      <c r="A147" s="12"/>
      <c r="B147" s="106">
        <v>40360</v>
      </c>
      <c r="C147" s="189">
        <f t="shared" si="2"/>
        <v>2.1387</v>
      </c>
      <c r="D147">
        <v>2.1663</v>
      </c>
      <c r="E147">
        <v>2.0941</v>
      </c>
      <c r="F147">
        <v>2.0765</v>
      </c>
      <c r="G147">
        <v>2.0694</v>
      </c>
      <c r="H147">
        <v>2.109</v>
      </c>
      <c r="I147">
        <v>2.1468</v>
      </c>
      <c r="J147">
        <v>2.1831</v>
      </c>
      <c r="K147">
        <v>2.1464</v>
      </c>
      <c r="L147">
        <v>2.1939</v>
      </c>
      <c r="M147">
        <v>2.1745</v>
      </c>
      <c r="N147">
        <v>2.1549</v>
      </c>
      <c r="O147">
        <v>2.1428</v>
      </c>
      <c r="P147">
        <v>2.1352</v>
      </c>
      <c r="Q147">
        <v>2.1461</v>
      </c>
      <c r="R147">
        <v>2.1032</v>
      </c>
      <c r="S147">
        <v>2.165</v>
      </c>
      <c r="T147">
        <v>2.1275</v>
      </c>
      <c r="U147">
        <v>2.1537</v>
      </c>
      <c r="V147">
        <v>2.1094</v>
      </c>
      <c r="W147">
        <v>2.1158</v>
      </c>
      <c r="X147">
        <v>2.1579</v>
      </c>
      <c r="Y147">
        <v>2.1799</v>
      </c>
    </row>
    <row r="148" spans="1:25" ht="12">
      <c r="A148" s="12"/>
      <c r="B148" s="106">
        <v>40391</v>
      </c>
      <c r="C148" s="189">
        <f t="shared" si="2"/>
        <v>2.2101909090909087</v>
      </c>
      <c r="D148">
        <v>2.1799</v>
      </c>
      <c r="E148">
        <v>2.2588</v>
      </c>
      <c r="F148">
        <v>2.2954</v>
      </c>
      <c r="G148">
        <v>2.3051</v>
      </c>
      <c r="H148">
        <v>2.3022</v>
      </c>
      <c r="I148">
        <v>2.2879</v>
      </c>
      <c r="J148">
        <v>2.302</v>
      </c>
      <c r="K148">
        <v>2.2748</v>
      </c>
      <c r="L148">
        <v>2.2339</v>
      </c>
      <c r="M148">
        <v>2.1685</v>
      </c>
      <c r="N148">
        <v>2.1633</v>
      </c>
      <c r="O148">
        <v>2.1573</v>
      </c>
      <c r="P148">
        <v>2.1891</v>
      </c>
      <c r="Q148">
        <v>2.1849</v>
      </c>
      <c r="R148">
        <v>2.1702</v>
      </c>
      <c r="S148">
        <v>2.1411</v>
      </c>
      <c r="T148">
        <v>2.1216</v>
      </c>
      <c r="U148">
        <v>2.1039</v>
      </c>
      <c r="V148">
        <v>2.1463</v>
      </c>
      <c r="W148">
        <v>2.1834</v>
      </c>
      <c r="X148">
        <v>2.232</v>
      </c>
      <c r="Y148">
        <v>2.2226</v>
      </c>
    </row>
    <row r="149" spans="1:25" ht="12">
      <c r="A149" s="12"/>
      <c r="B149" s="106">
        <v>40422</v>
      </c>
      <c r="C149" s="189">
        <f t="shared" si="2"/>
        <v>2.2673409090909087</v>
      </c>
      <c r="D149">
        <v>2.2792</v>
      </c>
      <c r="E149">
        <v>2.2169</v>
      </c>
      <c r="F149">
        <v>2.2343</v>
      </c>
      <c r="G149">
        <v>2.2333</v>
      </c>
      <c r="H149" s="110">
        <v>2.218</v>
      </c>
      <c r="I149" s="110">
        <v>2.2305</v>
      </c>
      <c r="J149" s="110">
        <v>2.2346</v>
      </c>
      <c r="K149" s="110">
        <v>2.2346</v>
      </c>
      <c r="L149" s="110">
        <v>2.264</v>
      </c>
      <c r="M149" s="110">
        <v>2.2744</v>
      </c>
      <c r="N149" s="110">
        <v>2.2803</v>
      </c>
      <c r="O149" s="110">
        <v>2.3251</v>
      </c>
      <c r="P149" s="110">
        <v>2.3385</v>
      </c>
      <c r="Q149" s="110">
        <v>2.3619</v>
      </c>
      <c r="R149" s="110">
        <v>2.3548</v>
      </c>
      <c r="S149" s="110">
        <v>2.29</v>
      </c>
      <c r="T149" s="110">
        <v>2.2829</v>
      </c>
      <c r="U149" s="110">
        <v>2.2763</v>
      </c>
      <c r="V149" s="110">
        <v>2.2565</v>
      </c>
      <c r="W149" s="110">
        <v>2.259</v>
      </c>
      <c r="X149" s="110">
        <v>2.2418</v>
      </c>
      <c r="Y149" s="110">
        <v>2.1946</v>
      </c>
    </row>
    <row r="150" spans="1:24" ht="12">
      <c r="A150" s="12"/>
      <c r="B150" s="106">
        <v>40452</v>
      </c>
      <c r="C150" s="189">
        <f t="shared" si="2"/>
        <v>2.36772380952381</v>
      </c>
      <c r="D150">
        <v>2.3488</v>
      </c>
      <c r="E150">
        <v>2.475</v>
      </c>
      <c r="F150">
        <v>2.4167</v>
      </c>
      <c r="G150">
        <v>2.4266</v>
      </c>
      <c r="H150">
        <v>2.4465</v>
      </c>
      <c r="I150">
        <v>2.404</v>
      </c>
      <c r="J150">
        <v>2.4284</v>
      </c>
      <c r="K150">
        <v>2.3881</v>
      </c>
      <c r="L150">
        <v>2.4087</v>
      </c>
      <c r="M150">
        <v>2.3783</v>
      </c>
      <c r="N150">
        <v>2.3222</v>
      </c>
      <c r="O150">
        <v>2.3197</v>
      </c>
      <c r="P150">
        <v>2.2523</v>
      </c>
      <c r="Q150">
        <v>2.33</v>
      </c>
      <c r="R150">
        <v>2.3072</v>
      </c>
      <c r="S150">
        <v>2.3421</v>
      </c>
      <c r="T150">
        <v>2.3569</v>
      </c>
      <c r="U150">
        <v>2.359</v>
      </c>
      <c r="V150">
        <v>2.3416</v>
      </c>
      <c r="W150">
        <v>2.3407</v>
      </c>
      <c r="X150">
        <v>2.3294</v>
      </c>
    </row>
    <row r="151" spans="1:23" ht="12">
      <c r="A151" s="12"/>
      <c r="B151" s="106">
        <v>40483</v>
      </c>
      <c r="C151" s="189">
        <f t="shared" si="2"/>
        <v>2.4335750000000003</v>
      </c>
      <c r="D151">
        <v>2.3294</v>
      </c>
      <c r="E151">
        <v>2.3663</v>
      </c>
      <c r="F151">
        <v>2.3778</v>
      </c>
      <c r="G151">
        <v>2.423</v>
      </c>
      <c r="H151">
        <v>2.4847</v>
      </c>
      <c r="I151">
        <v>2.5005</v>
      </c>
      <c r="J151">
        <v>2.5195</v>
      </c>
      <c r="K151">
        <v>2.5254</v>
      </c>
      <c r="L151">
        <v>2.5609</v>
      </c>
      <c r="M151">
        <v>2.5112</v>
      </c>
      <c r="N151">
        <v>2.5143</v>
      </c>
      <c r="O151">
        <v>2.4284</v>
      </c>
      <c r="P151">
        <v>2.3643</v>
      </c>
      <c r="Q151">
        <v>2.3879</v>
      </c>
      <c r="R151">
        <v>2.3894</v>
      </c>
      <c r="S151">
        <v>2.3648</v>
      </c>
      <c r="T151">
        <v>2.3387</v>
      </c>
      <c r="U151">
        <v>2.4181</v>
      </c>
      <c r="V151">
        <v>2.4169</v>
      </c>
      <c r="W151">
        <v>2.45</v>
      </c>
    </row>
    <row r="152" spans="1:26" ht="12">
      <c r="A152" s="12"/>
      <c r="B152" s="106">
        <v>40513</v>
      </c>
      <c r="C152" s="189">
        <v>2.5310608695652173</v>
      </c>
      <c r="D152">
        <v>2.3843</v>
      </c>
      <c r="E152">
        <v>2.3843</v>
      </c>
      <c r="F152">
        <v>2.4964</v>
      </c>
      <c r="G152">
        <v>2.5276</v>
      </c>
      <c r="H152">
        <v>2.5032</v>
      </c>
      <c r="I152">
        <v>2.5276</v>
      </c>
      <c r="J152">
        <v>2.5032</v>
      </c>
      <c r="K152">
        <v>2.5222</v>
      </c>
      <c r="L152">
        <v>2.5232</v>
      </c>
      <c r="M152">
        <v>2.5365</v>
      </c>
      <c r="N152">
        <v>2.525</v>
      </c>
      <c r="O152">
        <v>2.5345</v>
      </c>
      <c r="P152">
        <v>2.5321</v>
      </c>
      <c r="Q152">
        <v>2.5534</v>
      </c>
      <c r="R152">
        <v>2.5463</v>
      </c>
      <c r="S152">
        <v>2.5317</v>
      </c>
      <c r="T152">
        <v>2.5379</v>
      </c>
      <c r="U152">
        <v>2.5617</v>
      </c>
      <c r="V152">
        <v>2.5877</v>
      </c>
      <c r="W152">
        <v>2.613</v>
      </c>
      <c r="X152">
        <v>2.5892</v>
      </c>
      <c r="Y152">
        <v>2.5997</v>
      </c>
      <c r="Z152">
        <v>2.5937</v>
      </c>
    </row>
    <row r="153" spans="1:23" ht="12">
      <c r="A153" s="12"/>
      <c r="B153" s="113">
        <v>40544</v>
      </c>
      <c r="C153" s="189">
        <f t="shared" si="2"/>
        <v>2.6395799999999996</v>
      </c>
      <c r="D153">
        <v>2.5956</v>
      </c>
      <c r="E153">
        <v>2.6008</v>
      </c>
      <c r="F153">
        <v>2.5453</v>
      </c>
      <c r="G153">
        <v>2.5829</v>
      </c>
      <c r="H153">
        <v>2.556</v>
      </c>
      <c r="I153">
        <v>2.5423</v>
      </c>
      <c r="J153">
        <v>2.5983</v>
      </c>
      <c r="K153">
        <v>2.6624</v>
      </c>
      <c r="L153">
        <v>2.6729</v>
      </c>
      <c r="M153">
        <v>2.6618</v>
      </c>
      <c r="N153">
        <v>2.6877</v>
      </c>
      <c r="O153">
        <v>2.6768</v>
      </c>
      <c r="P153">
        <v>2.6827</v>
      </c>
      <c r="Q153">
        <v>2.6494</v>
      </c>
      <c r="R153">
        <v>2.6804</v>
      </c>
      <c r="S153">
        <v>2.6489</v>
      </c>
      <c r="T153">
        <v>2.6283</v>
      </c>
      <c r="U153">
        <v>2.7072</v>
      </c>
      <c r="V153">
        <v>2.6908</v>
      </c>
      <c r="W153">
        <v>2.7211</v>
      </c>
    </row>
    <row r="154" spans="1:22" ht="12">
      <c r="A154" s="12"/>
      <c r="B154" s="107">
        <v>40575</v>
      </c>
      <c r="C154" s="149">
        <f t="shared" si="2"/>
        <v>2.8505052631578947</v>
      </c>
      <c r="D154">
        <v>2.761</v>
      </c>
      <c r="E154">
        <v>2.7783</v>
      </c>
      <c r="F154">
        <v>2.8122</v>
      </c>
      <c r="G154">
        <v>2.8061</v>
      </c>
      <c r="H154">
        <v>2.7724</v>
      </c>
      <c r="I154">
        <v>2.771</v>
      </c>
      <c r="J154">
        <v>2.7931</v>
      </c>
      <c r="K154">
        <v>2.8319</v>
      </c>
      <c r="L154">
        <v>2.7789</v>
      </c>
      <c r="M154">
        <v>2.7628</v>
      </c>
      <c r="N154">
        <v>2.8126</v>
      </c>
      <c r="O154">
        <v>2.7984</v>
      </c>
      <c r="P154">
        <v>2.8378</v>
      </c>
      <c r="Q154">
        <v>2.7985</v>
      </c>
      <c r="R154">
        <v>2.8881</v>
      </c>
      <c r="S154">
        <v>3.0226</v>
      </c>
      <c r="T154">
        <v>3.0098</v>
      </c>
      <c r="U154">
        <v>3.0649</v>
      </c>
      <c r="V154">
        <v>3.0592</v>
      </c>
    </row>
    <row r="155" spans="1:27" ht="12">
      <c r="A155" s="12"/>
      <c r="B155" s="107">
        <v>40603</v>
      </c>
      <c r="C155" s="149">
        <f t="shared" si="2"/>
        <v>3.2287875000000006</v>
      </c>
      <c r="D155">
        <v>3.0592</v>
      </c>
      <c r="E155">
        <v>3.1436</v>
      </c>
      <c r="F155">
        <v>3.1926</v>
      </c>
      <c r="G155">
        <v>3.1869</v>
      </c>
      <c r="H155">
        <v>3.2645</v>
      </c>
      <c r="I155">
        <v>3.2499</v>
      </c>
      <c r="J155">
        <v>3.2084</v>
      </c>
      <c r="K155">
        <v>3.2587</v>
      </c>
      <c r="L155">
        <v>3.244</v>
      </c>
      <c r="M155">
        <v>3.2448</v>
      </c>
      <c r="N155">
        <v>3.2835</v>
      </c>
      <c r="O155">
        <v>3.1966</v>
      </c>
      <c r="P155">
        <v>3.2065</v>
      </c>
      <c r="Q155">
        <v>3.2517</v>
      </c>
      <c r="R155">
        <v>3.2086</v>
      </c>
      <c r="S155">
        <v>3.2292</v>
      </c>
      <c r="T155">
        <v>3.2533</v>
      </c>
      <c r="U155">
        <v>3.2603</v>
      </c>
      <c r="V155">
        <v>3.262</v>
      </c>
      <c r="W155">
        <v>3.2644</v>
      </c>
      <c r="X155">
        <v>3.2365</v>
      </c>
      <c r="Y155">
        <v>3.2526</v>
      </c>
      <c r="Z155">
        <v>3.2395</v>
      </c>
      <c r="AA155">
        <v>3.2936</v>
      </c>
    </row>
    <row r="156" spans="1:24" ht="12">
      <c r="A156" s="12"/>
      <c r="B156" s="107">
        <v>40634</v>
      </c>
      <c r="C156" s="149">
        <f t="shared" si="2"/>
        <v>3.3833190476190476</v>
      </c>
      <c r="D156">
        <v>3.3989</v>
      </c>
      <c r="E156">
        <v>3.3953</v>
      </c>
      <c r="F156">
        <v>3.3733</v>
      </c>
      <c r="G156">
        <v>3.363</v>
      </c>
      <c r="H156">
        <v>3.3871</v>
      </c>
      <c r="I156">
        <v>3.3865</v>
      </c>
      <c r="J156">
        <v>3.4061</v>
      </c>
      <c r="K156">
        <v>3.3486</v>
      </c>
      <c r="L156">
        <v>3.373</v>
      </c>
      <c r="M156">
        <v>3.4053</v>
      </c>
      <c r="N156">
        <v>3.3769</v>
      </c>
      <c r="O156">
        <v>3.3776</v>
      </c>
      <c r="P156">
        <v>3.3487</v>
      </c>
      <c r="Q156">
        <v>3.4297</v>
      </c>
      <c r="R156">
        <v>3.4909</v>
      </c>
      <c r="S156">
        <v>3.3813</v>
      </c>
      <c r="T156">
        <v>3.3692</v>
      </c>
      <c r="U156">
        <v>3.4858</v>
      </c>
      <c r="V156">
        <v>3.3465</v>
      </c>
      <c r="W156">
        <v>3.3124</v>
      </c>
      <c r="X156">
        <v>3.2936</v>
      </c>
    </row>
    <row r="157" spans="1:24" ht="12">
      <c r="A157" s="12"/>
      <c r="B157" s="107">
        <v>40664</v>
      </c>
      <c r="C157" s="149">
        <f t="shared" si="2"/>
        <v>3.1851761904761906</v>
      </c>
      <c r="D157">
        <v>3.4369</v>
      </c>
      <c r="E157">
        <v>3.4228</v>
      </c>
      <c r="F157">
        <v>3.3677</v>
      </c>
      <c r="G157">
        <v>3.3271</v>
      </c>
      <c r="H157">
        <v>3.0887</v>
      </c>
      <c r="I157">
        <v>3.0593</v>
      </c>
      <c r="J157">
        <v>3.1776</v>
      </c>
      <c r="K157">
        <v>3.2234</v>
      </c>
      <c r="L157">
        <v>3.1369</v>
      </c>
      <c r="M157">
        <v>3.1498</v>
      </c>
      <c r="N157">
        <v>3.1754</v>
      </c>
      <c r="O157">
        <v>3.0953</v>
      </c>
      <c r="P157">
        <v>3.0684</v>
      </c>
      <c r="Q157">
        <v>3.1136</v>
      </c>
      <c r="R157">
        <v>3.1013</v>
      </c>
      <c r="S157">
        <v>3.1408</v>
      </c>
      <c r="T157">
        <v>3.0976</v>
      </c>
      <c r="U157">
        <v>3.1709</v>
      </c>
      <c r="V157">
        <v>3.1644</v>
      </c>
      <c r="W157">
        <v>3.1774</v>
      </c>
      <c r="X157">
        <v>3.1934</v>
      </c>
    </row>
    <row r="158" spans="1:24" ht="12">
      <c r="A158" s="10"/>
      <c r="B158" s="107">
        <v>40695</v>
      </c>
      <c r="C158" s="149">
        <f t="shared" si="2"/>
        <v>3.1195190476190477</v>
      </c>
      <c r="D158">
        <v>3.2531</v>
      </c>
      <c r="E158">
        <v>3.2286</v>
      </c>
      <c r="F158">
        <v>3.2278</v>
      </c>
      <c r="G158">
        <v>3.1971</v>
      </c>
      <c r="H158">
        <v>3.1321</v>
      </c>
      <c r="I158">
        <v>3.19</v>
      </c>
      <c r="J158">
        <v>3.1916</v>
      </c>
      <c r="K158">
        <v>3.2304</v>
      </c>
      <c r="L158">
        <v>3.2097</v>
      </c>
      <c r="M158">
        <v>3.2083</v>
      </c>
      <c r="N158">
        <v>3.2298</v>
      </c>
      <c r="O158">
        <v>3.1074</v>
      </c>
      <c r="P158">
        <v>3.1276</v>
      </c>
      <c r="Q158">
        <v>3.1075</v>
      </c>
      <c r="R158">
        <v>3.0525</v>
      </c>
      <c r="S158">
        <v>3.0131</v>
      </c>
      <c r="T158">
        <v>3.0706</v>
      </c>
      <c r="U158">
        <v>2.8701</v>
      </c>
      <c r="V158">
        <v>2.8812</v>
      </c>
      <c r="W158">
        <v>2.9434</v>
      </c>
      <c r="X158">
        <v>3.038</v>
      </c>
    </row>
    <row r="159" spans="1:24" ht="12">
      <c r="A159" s="12"/>
      <c r="B159" s="107">
        <v>40725</v>
      </c>
      <c r="C159" s="149">
        <f t="shared" si="2"/>
        <v>3.1791476190476184</v>
      </c>
      <c r="D159">
        <v>3.0431</v>
      </c>
      <c r="E159">
        <v>3.0431</v>
      </c>
      <c r="F159">
        <v>3.0365</v>
      </c>
      <c r="G159">
        <v>3.0841</v>
      </c>
      <c r="H159">
        <v>3.0921</v>
      </c>
      <c r="I159">
        <v>3.2287</v>
      </c>
      <c r="J159">
        <v>3.2291</v>
      </c>
      <c r="K159">
        <v>3.2142</v>
      </c>
      <c r="L159">
        <v>3.2088</v>
      </c>
      <c r="M159">
        <v>3.2324</v>
      </c>
      <c r="N159">
        <v>3.2041</v>
      </c>
      <c r="O159">
        <v>3.2442</v>
      </c>
      <c r="P159">
        <v>3.1933</v>
      </c>
      <c r="Q159">
        <v>3.2131</v>
      </c>
      <c r="R159">
        <v>3.2249</v>
      </c>
      <c r="S159">
        <v>3.2016</v>
      </c>
      <c r="T159">
        <v>3.2216</v>
      </c>
      <c r="U159">
        <v>3.2281</v>
      </c>
      <c r="V159">
        <v>3.2267</v>
      </c>
      <c r="W159">
        <v>3.1975</v>
      </c>
      <c r="X159">
        <v>3.1949</v>
      </c>
    </row>
    <row r="160" spans="1:26" ht="12">
      <c r="A160" s="12"/>
      <c r="B160" s="107">
        <v>40756</v>
      </c>
      <c r="C160" s="149">
        <f t="shared" si="2"/>
        <v>3.1063565217391305</v>
      </c>
      <c r="D160">
        <v>3.1883</v>
      </c>
      <c r="E160">
        <v>3.1874</v>
      </c>
      <c r="F160">
        <v>3.19</v>
      </c>
      <c r="G160">
        <v>3.1342</v>
      </c>
      <c r="H160">
        <v>3.0158</v>
      </c>
      <c r="I160">
        <v>3.0665</v>
      </c>
      <c r="J160">
        <v>2.9263</v>
      </c>
      <c r="K160">
        <v>2.8983</v>
      </c>
      <c r="L160">
        <v>3.0041</v>
      </c>
      <c r="M160">
        <v>3.0727</v>
      </c>
      <c r="N160">
        <v>3.068</v>
      </c>
      <c r="O160">
        <v>3.1119</v>
      </c>
      <c r="P160">
        <v>3.1156</v>
      </c>
      <c r="Q160">
        <v>3.1384</v>
      </c>
      <c r="R160">
        <v>3.0512</v>
      </c>
      <c r="S160">
        <v>3.0639</v>
      </c>
      <c r="T160">
        <v>3.0724</v>
      </c>
      <c r="U160">
        <v>3.1198</v>
      </c>
      <c r="V160">
        <v>3.151</v>
      </c>
      <c r="W160">
        <v>3.1825</v>
      </c>
      <c r="X160">
        <v>3.2106</v>
      </c>
      <c r="Y160">
        <v>3.2123</v>
      </c>
      <c r="Z160">
        <v>3.265</v>
      </c>
    </row>
    <row r="161" spans="1:26" ht="12">
      <c r="A161" s="12"/>
      <c r="B161" s="107">
        <v>40787</v>
      </c>
      <c r="C161" s="149">
        <v>3.0546652173913036</v>
      </c>
      <c r="D161">
        <v>3.2681</v>
      </c>
      <c r="E161">
        <v>3.2478</v>
      </c>
      <c r="F161">
        <v>3.1996</v>
      </c>
      <c r="G161">
        <v>3.2031</v>
      </c>
      <c r="H161">
        <v>3.2569</v>
      </c>
      <c r="I161">
        <v>3.2193</v>
      </c>
      <c r="J161">
        <v>3.1297</v>
      </c>
      <c r="K161">
        <v>3.0675</v>
      </c>
      <c r="L161">
        <v>3.049</v>
      </c>
      <c r="M161">
        <v>3.0342</v>
      </c>
      <c r="N161">
        <v>3.1042</v>
      </c>
      <c r="O161">
        <v>3.0898</v>
      </c>
      <c r="P161">
        <v>3.0231</v>
      </c>
      <c r="Q161">
        <v>3.0315</v>
      </c>
      <c r="R161">
        <v>2.9924</v>
      </c>
      <c r="S161">
        <v>2.9022</v>
      </c>
      <c r="T161">
        <v>2.8768</v>
      </c>
      <c r="U161">
        <v>2.8994</v>
      </c>
      <c r="V161">
        <v>2.9753</v>
      </c>
      <c r="W161">
        <v>2.9311</v>
      </c>
      <c r="X161">
        <v>2.9311</v>
      </c>
      <c r="Y161">
        <v>2.9341</v>
      </c>
      <c r="Z161">
        <v>2.8911</v>
      </c>
    </row>
    <row r="162" spans="1:26" ht="12">
      <c r="A162" s="12"/>
      <c r="B162" s="107">
        <v>40817</v>
      </c>
      <c r="C162" s="149">
        <v>3.217431818181818</v>
      </c>
      <c r="D162">
        <v>2.8911</v>
      </c>
      <c r="E162">
        <v>2.8744</v>
      </c>
      <c r="F162">
        <v>2.8515</v>
      </c>
      <c r="G162">
        <v>2.8912</v>
      </c>
      <c r="H162">
        <v>2.9451</v>
      </c>
      <c r="I162">
        <v>2.969</v>
      </c>
      <c r="J162">
        <v>2.9495</v>
      </c>
      <c r="K162">
        <v>2.9741</v>
      </c>
      <c r="L162">
        <v>2.9741</v>
      </c>
      <c r="M162">
        <v>3.0234</v>
      </c>
      <c r="N162">
        <v>3.1403</v>
      </c>
      <c r="O162">
        <v>3.0921</v>
      </c>
      <c r="P162">
        <v>3.1306</v>
      </c>
      <c r="Q162">
        <v>3.1056</v>
      </c>
      <c r="R162">
        <v>3.1823</v>
      </c>
      <c r="S162">
        <v>3.1885</v>
      </c>
      <c r="T162">
        <v>3.212</v>
      </c>
      <c r="U162">
        <v>3.1993</v>
      </c>
      <c r="V162">
        <v>3.1844</v>
      </c>
      <c r="W162">
        <v>3.2768</v>
      </c>
      <c r="X162">
        <v>3.2503</v>
      </c>
      <c r="Y162">
        <v>3.2419</v>
      </c>
      <c r="Z162">
        <v>3.236</v>
      </c>
    </row>
    <row r="163" spans="1:24" ht="12">
      <c r="A163" s="12"/>
      <c r="B163" s="107">
        <v>40848</v>
      </c>
      <c r="C163" s="149">
        <v>3.228071428571428</v>
      </c>
      <c r="D163">
        <v>3.0188</v>
      </c>
      <c r="E163">
        <v>3.0522</v>
      </c>
      <c r="F163">
        <v>3.0334</v>
      </c>
      <c r="G163">
        <v>3.0976</v>
      </c>
      <c r="H163">
        <v>3.0973</v>
      </c>
      <c r="I163">
        <v>3.1397</v>
      </c>
      <c r="J163">
        <v>3.114</v>
      </c>
      <c r="K163">
        <v>3.1477</v>
      </c>
      <c r="L163">
        <v>3.2308</v>
      </c>
      <c r="M163">
        <v>3.2891</v>
      </c>
      <c r="N163">
        <v>3.3787</v>
      </c>
      <c r="O163">
        <v>3.4616</v>
      </c>
      <c r="P163">
        <v>3.4481</v>
      </c>
      <c r="Q163">
        <v>3.325</v>
      </c>
      <c r="R163">
        <v>3.333</v>
      </c>
      <c r="S163">
        <v>3.3407</v>
      </c>
      <c r="T163">
        <v>3.3167</v>
      </c>
      <c r="U163">
        <v>3.2651</v>
      </c>
      <c r="V163">
        <v>3.2221</v>
      </c>
      <c r="W163">
        <v>3.236</v>
      </c>
      <c r="X163">
        <v>3.2419</v>
      </c>
    </row>
    <row r="164" spans="1:25" ht="12">
      <c r="A164" s="12"/>
      <c r="B164" s="107">
        <v>40878</v>
      </c>
      <c r="C164" s="149">
        <v>2.8655047619047624</v>
      </c>
      <c r="D164">
        <v>2.7735</v>
      </c>
      <c r="E164">
        <v>2.7838</v>
      </c>
      <c r="F164">
        <v>2.7963</v>
      </c>
      <c r="G164">
        <v>2.8463</v>
      </c>
      <c r="H164">
        <v>2.8416</v>
      </c>
      <c r="I164">
        <v>2.8567</v>
      </c>
      <c r="J164">
        <v>2.8624</v>
      </c>
      <c r="K164">
        <v>2.8076</v>
      </c>
      <c r="L164">
        <v>2.7138</v>
      </c>
      <c r="M164">
        <v>2.7707</v>
      </c>
      <c r="N164">
        <v>2.7855</v>
      </c>
      <c r="O164">
        <v>2.7865</v>
      </c>
      <c r="P164">
        <v>2.8744</v>
      </c>
      <c r="Q164">
        <v>2.8444</v>
      </c>
      <c r="R164">
        <v>2.8701</v>
      </c>
      <c r="S164">
        <v>2.8849</v>
      </c>
      <c r="T164">
        <v>2.9484</v>
      </c>
      <c r="U164">
        <v>2.9945</v>
      </c>
      <c r="V164">
        <v>2.9725</v>
      </c>
      <c r="W164">
        <v>2.9712</v>
      </c>
      <c r="X164">
        <v>2.9452</v>
      </c>
      <c r="Y164">
        <v>3.0188</v>
      </c>
    </row>
    <row r="165" spans="1:23" ht="12">
      <c r="A165" s="12"/>
      <c r="B165" s="106">
        <v>40909</v>
      </c>
      <c r="C165" s="136">
        <v>2.790704761904762</v>
      </c>
      <c r="D165">
        <v>2.7735</v>
      </c>
      <c r="E165">
        <v>2.8743</v>
      </c>
      <c r="F165">
        <v>2.969</v>
      </c>
      <c r="G165">
        <v>2.9675</v>
      </c>
      <c r="H165">
        <v>3.0082</v>
      </c>
      <c r="I165">
        <v>3.0094</v>
      </c>
      <c r="J165">
        <v>3.0426</v>
      </c>
      <c r="K165">
        <v>2.9655</v>
      </c>
      <c r="L165">
        <v>2.9655</v>
      </c>
      <c r="M165">
        <v>2.9061</v>
      </c>
      <c r="N165">
        <v>2.8333</v>
      </c>
      <c r="O165">
        <v>2.7466</v>
      </c>
      <c r="P165">
        <v>2.8382</v>
      </c>
      <c r="Q165">
        <v>2.8553</v>
      </c>
      <c r="R165">
        <v>2.8982</v>
      </c>
      <c r="S165">
        <v>2.8934</v>
      </c>
      <c r="T165">
        <v>2.8934</v>
      </c>
      <c r="U165">
        <v>3.0523</v>
      </c>
      <c r="V165">
        <v>3.062</v>
      </c>
      <c r="W165">
        <v>3.0505</v>
      </c>
    </row>
    <row r="166" spans="1:23" ht="12">
      <c r="A166" s="12"/>
      <c r="B166" s="106">
        <v>40940</v>
      </c>
      <c r="C166" s="137">
        <v>2.967028571428572</v>
      </c>
      <c r="D166">
        <v>3.209</v>
      </c>
      <c r="E166">
        <v>3.2464</v>
      </c>
      <c r="F166">
        <v>3.2352</v>
      </c>
      <c r="G166">
        <v>3.1876</v>
      </c>
      <c r="H166">
        <v>3.1335</v>
      </c>
      <c r="I166">
        <v>3.1375</v>
      </c>
      <c r="J166">
        <v>3.0829</v>
      </c>
      <c r="K166">
        <v>3.0908</v>
      </c>
      <c r="L166">
        <v>3.0581</v>
      </c>
      <c r="M166">
        <v>2.9724</v>
      </c>
      <c r="N166">
        <v>3.0474</v>
      </c>
      <c r="O166">
        <v>3.0928</v>
      </c>
      <c r="P166">
        <v>3.1121</v>
      </c>
      <c r="Q166">
        <v>3.1158</v>
      </c>
      <c r="R166">
        <v>3.138</v>
      </c>
      <c r="S166">
        <v>3.1789</v>
      </c>
      <c r="T166">
        <v>3.1221</v>
      </c>
      <c r="U166">
        <v>3.0474</v>
      </c>
      <c r="V166">
        <v>3.0479</v>
      </c>
      <c r="W166">
        <v>3.0518</v>
      </c>
    </row>
    <row r="167" spans="1:23" ht="12">
      <c r="A167" s="12"/>
      <c r="B167" s="106">
        <v>40969</v>
      </c>
      <c r="C167" s="137">
        <v>3.296880952380952</v>
      </c>
      <c r="D167">
        <v>3.3203</v>
      </c>
      <c r="E167">
        <v>3.4595</v>
      </c>
      <c r="F167">
        <v>3.4211</v>
      </c>
      <c r="G167">
        <v>3.4866</v>
      </c>
      <c r="H167">
        <v>3.4698</v>
      </c>
      <c r="I167">
        <v>3.5056</v>
      </c>
      <c r="J167">
        <v>3.4787</v>
      </c>
      <c r="K167">
        <v>3.4845</v>
      </c>
      <c r="L167">
        <v>3.4594</v>
      </c>
      <c r="M167">
        <v>3.4913</v>
      </c>
      <c r="N167">
        <v>3.4206</v>
      </c>
      <c r="O167">
        <v>3.488</v>
      </c>
      <c r="P167">
        <v>3.5218</v>
      </c>
      <c r="Q167">
        <v>3.4331</v>
      </c>
      <c r="R167">
        <v>3.4144</v>
      </c>
      <c r="S167">
        <v>3.4222</v>
      </c>
      <c r="T167">
        <v>3.401</v>
      </c>
      <c r="U167">
        <v>3.4669</v>
      </c>
      <c r="V167">
        <v>3.5246</v>
      </c>
      <c r="W167">
        <v>3.5651</v>
      </c>
    </row>
    <row r="168" spans="1:24" ht="12">
      <c r="A168" s="12"/>
      <c r="B168" s="106">
        <v>41000</v>
      </c>
      <c r="C168" s="137">
        <v>3.303747619047618</v>
      </c>
      <c r="D168" s="114">
        <v>3.3909</v>
      </c>
      <c r="E168" s="114">
        <v>3.3648</v>
      </c>
      <c r="F168">
        <v>3.3422</v>
      </c>
      <c r="G168">
        <v>3.2486</v>
      </c>
      <c r="H168">
        <v>3.2627</v>
      </c>
      <c r="I168">
        <v>3.2586</v>
      </c>
      <c r="J168">
        <v>3.1724</v>
      </c>
      <c r="K168">
        <v>3.0512</v>
      </c>
      <c r="L168">
        <v>3.0563</v>
      </c>
      <c r="M168">
        <v>3.0788</v>
      </c>
      <c r="N168">
        <v>3.1035</v>
      </c>
      <c r="O168">
        <v>3.211</v>
      </c>
      <c r="P168">
        <v>3.2228</v>
      </c>
      <c r="Q168">
        <v>3.3119</v>
      </c>
      <c r="R168">
        <v>3.3994</v>
      </c>
      <c r="S168">
        <v>3.4187</v>
      </c>
      <c r="T168">
        <v>3.4248</v>
      </c>
      <c r="U168">
        <v>3.4349</v>
      </c>
      <c r="V168">
        <v>3.51</v>
      </c>
      <c r="W168">
        <v>3.5576</v>
      </c>
      <c r="X168">
        <v>3.5576</v>
      </c>
    </row>
    <row r="169" spans="1:25" ht="12">
      <c r="A169" s="12"/>
      <c r="B169" s="106">
        <v>41030</v>
      </c>
      <c r="C169" s="136">
        <f t="shared" si="2"/>
        <v>3.1519727272727276</v>
      </c>
      <c r="D169">
        <v>3.3897</v>
      </c>
      <c r="E169">
        <v>3.3765</v>
      </c>
      <c r="F169">
        <v>3.327</v>
      </c>
      <c r="G169">
        <v>3.2408</v>
      </c>
      <c r="H169">
        <v>3.1806</v>
      </c>
      <c r="I169">
        <v>3.1264</v>
      </c>
      <c r="J169">
        <v>3.1079</v>
      </c>
      <c r="K169">
        <v>3.1506</v>
      </c>
      <c r="L169">
        <v>3.221</v>
      </c>
      <c r="M169">
        <v>3.2375</v>
      </c>
      <c r="N169">
        <v>3.2017</v>
      </c>
      <c r="O169">
        <v>3.181</v>
      </c>
      <c r="P169">
        <v>3.1307</v>
      </c>
      <c r="Q169">
        <v>3.0876</v>
      </c>
      <c r="R169">
        <v>3.0959</v>
      </c>
      <c r="S169">
        <v>3.1022</v>
      </c>
      <c r="T169">
        <v>3.0904</v>
      </c>
      <c r="U169">
        <v>3.0355</v>
      </c>
      <c r="V169">
        <v>3.0106</v>
      </c>
      <c r="W169">
        <v>3.0263</v>
      </c>
      <c r="X169">
        <v>3.0244</v>
      </c>
      <c r="Y169">
        <v>2.9991</v>
      </c>
    </row>
    <row r="170" spans="2:25" ht="12">
      <c r="B170" s="106">
        <v>41061</v>
      </c>
      <c r="C170" s="189">
        <f aca="true" t="shared" si="3" ref="C170:C175">AVERAGE(D170:Y170)</f>
        <v>2.7356954545454553</v>
      </c>
      <c r="D170">
        <v>2.9315</v>
      </c>
      <c r="E170" s="114">
        <v>2.9094</v>
      </c>
      <c r="F170" s="114">
        <v>2.8638</v>
      </c>
      <c r="G170">
        <v>2.8048</v>
      </c>
      <c r="H170">
        <v>3.1806</v>
      </c>
      <c r="I170">
        <v>2.8419</v>
      </c>
      <c r="J170">
        <v>2.8582</v>
      </c>
      <c r="K170">
        <v>2.8563</v>
      </c>
      <c r="L170">
        <v>2.8045</v>
      </c>
      <c r="M170">
        <v>2.7771</v>
      </c>
      <c r="N170">
        <v>2.7396</v>
      </c>
      <c r="O170">
        <v>2.7062</v>
      </c>
      <c r="P170">
        <v>2.649</v>
      </c>
      <c r="Q170">
        <v>2.5567</v>
      </c>
      <c r="R170">
        <v>2.587</v>
      </c>
      <c r="S170">
        <v>2.5676</v>
      </c>
      <c r="T170">
        <v>2.5786</v>
      </c>
      <c r="U170">
        <v>2.5878</v>
      </c>
      <c r="V170">
        <v>2.566</v>
      </c>
      <c r="W170">
        <v>2.6069</v>
      </c>
      <c r="X170">
        <v>2.6216</v>
      </c>
      <c r="Y170">
        <v>2.5902</v>
      </c>
    </row>
    <row r="171" spans="2:24" ht="12">
      <c r="B171" s="106">
        <v>41091</v>
      </c>
      <c r="C171" s="189">
        <f t="shared" si="3"/>
        <v>2.933733333333333</v>
      </c>
      <c r="D171">
        <v>2.8289</v>
      </c>
      <c r="E171">
        <v>2.8063</v>
      </c>
      <c r="F171">
        <v>2.8595</v>
      </c>
      <c r="G171">
        <v>2.8574</v>
      </c>
      <c r="H171">
        <v>2.8012</v>
      </c>
      <c r="I171">
        <v>2.8458</v>
      </c>
      <c r="J171">
        <v>2.8278</v>
      </c>
      <c r="K171">
        <v>2.9001</v>
      </c>
      <c r="L171">
        <v>2.9066</v>
      </c>
      <c r="M171">
        <v>2.8899</v>
      </c>
      <c r="N171">
        <v>2.9343</v>
      </c>
      <c r="O171">
        <v>2.9374</v>
      </c>
      <c r="P171">
        <v>2.9486</v>
      </c>
      <c r="Q171">
        <v>3.0227</v>
      </c>
      <c r="R171">
        <v>3.0156</v>
      </c>
      <c r="S171">
        <v>2.9443</v>
      </c>
      <c r="T171">
        <v>3.024</v>
      </c>
      <c r="U171">
        <v>3.0269</v>
      </c>
      <c r="V171">
        <v>3.0818</v>
      </c>
      <c r="W171">
        <v>3.0786</v>
      </c>
      <c r="X171">
        <v>3.0707</v>
      </c>
    </row>
    <row r="172" spans="2:24" ht="12">
      <c r="B172" s="106">
        <v>41122</v>
      </c>
      <c r="C172" s="189">
        <f t="shared" si="3"/>
        <v>3.2333666666666665</v>
      </c>
      <c r="D172">
        <v>3.0786</v>
      </c>
      <c r="E172">
        <v>3.1124</v>
      </c>
      <c r="F172">
        <v>3.0982</v>
      </c>
      <c r="G172">
        <v>3.1777</v>
      </c>
      <c r="H172">
        <v>3.1637</v>
      </c>
      <c r="I172">
        <v>3.1205</v>
      </c>
      <c r="J172">
        <v>3.2317</v>
      </c>
      <c r="K172">
        <v>3.27</v>
      </c>
      <c r="L172">
        <v>3.2577</v>
      </c>
      <c r="M172">
        <v>3.2481</v>
      </c>
      <c r="N172">
        <v>3.2478</v>
      </c>
      <c r="O172">
        <v>3.2851</v>
      </c>
      <c r="P172">
        <v>3.312</v>
      </c>
      <c r="Q172">
        <v>3.2705</v>
      </c>
      <c r="R172">
        <v>3.2338</v>
      </c>
      <c r="S172">
        <v>3.23</v>
      </c>
      <c r="T172">
        <v>3.2472</v>
      </c>
      <c r="U172">
        <v>3.2679</v>
      </c>
      <c r="V172">
        <v>3.3046</v>
      </c>
      <c r="W172">
        <v>3.3608</v>
      </c>
      <c r="X172">
        <v>3.3824</v>
      </c>
    </row>
    <row r="173" spans="2:22" ht="12">
      <c r="B173" s="106">
        <v>41153</v>
      </c>
      <c r="C173" s="189">
        <f t="shared" si="3"/>
        <v>3.3110842105263156</v>
      </c>
      <c r="D173">
        <v>3.3218</v>
      </c>
      <c r="E173">
        <v>3.2857</v>
      </c>
      <c r="F173">
        <v>3.2732</v>
      </c>
      <c r="G173">
        <v>3.2684</v>
      </c>
      <c r="H173">
        <v>3.311</v>
      </c>
      <c r="I173">
        <v>3.2613</v>
      </c>
      <c r="J173">
        <v>3.2158</v>
      </c>
      <c r="K173">
        <v>3.2486</v>
      </c>
      <c r="L173">
        <v>3.3061</v>
      </c>
      <c r="M173">
        <v>3.3732</v>
      </c>
      <c r="N173">
        <v>3.3524</v>
      </c>
      <c r="O173">
        <v>3.3356</v>
      </c>
      <c r="P173">
        <v>3.3198</v>
      </c>
      <c r="Q173">
        <v>3.3212</v>
      </c>
      <c r="R173">
        <v>3.3289</v>
      </c>
      <c r="S173">
        <v>3.3297</v>
      </c>
      <c r="T173">
        <v>3.3114</v>
      </c>
      <c r="U173">
        <v>3.3216</v>
      </c>
      <c r="V173">
        <v>3.4249</v>
      </c>
    </row>
    <row r="174" spans="2:25" ht="12">
      <c r="B174" s="115">
        <v>41183</v>
      </c>
      <c r="C174" s="189">
        <f t="shared" si="3"/>
        <v>3.349872727272727</v>
      </c>
      <c r="D174">
        <v>3.3227</v>
      </c>
      <c r="E174">
        <v>3.3173</v>
      </c>
      <c r="F174">
        <v>3.2982</v>
      </c>
      <c r="G174">
        <v>3.251</v>
      </c>
      <c r="H174">
        <v>3.3942</v>
      </c>
      <c r="I174">
        <v>3.3619</v>
      </c>
      <c r="J174">
        <v>3.4498</v>
      </c>
      <c r="K174">
        <v>3.4473</v>
      </c>
      <c r="L174">
        <v>3.4991</v>
      </c>
      <c r="M174">
        <v>3.4609</v>
      </c>
      <c r="N174">
        <v>3.4176</v>
      </c>
      <c r="O174">
        <v>3.3782</v>
      </c>
      <c r="P174">
        <v>3.3705</v>
      </c>
      <c r="Q174">
        <v>3.3629</v>
      </c>
      <c r="R174">
        <v>3.3175</v>
      </c>
      <c r="S174">
        <v>3.2833</v>
      </c>
      <c r="T174">
        <v>3.2498</v>
      </c>
      <c r="U174">
        <v>3.2568</v>
      </c>
      <c r="V174">
        <v>3.2505</v>
      </c>
      <c r="W174">
        <v>3.3239</v>
      </c>
      <c r="X174">
        <v>3.3405</v>
      </c>
      <c r="Y174">
        <v>3.3433</v>
      </c>
    </row>
    <row r="175" spans="2:24" ht="12">
      <c r="B175" s="115">
        <v>41214</v>
      </c>
      <c r="C175" s="189">
        <f t="shared" si="3"/>
        <v>3.423004761904761</v>
      </c>
      <c r="D175">
        <v>3.3197</v>
      </c>
      <c r="E175">
        <v>3.2823</v>
      </c>
      <c r="F175">
        <v>3.2424</v>
      </c>
      <c r="G175">
        <v>3.3025</v>
      </c>
      <c r="H175">
        <v>3.3633</v>
      </c>
      <c r="I175">
        <v>3.3037</v>
      </c>
      <c r="J175">
        <v>3.3049</v>
      </c>
      <c r="K175">
        <v>3.3866</v>
      </c>
      <c r="L175">
        <v>3.351</v>
      </c>
      <c r="M175">
        <v>3.4148</v>
      </c>
      <c r="N175">
        <v>3.4458</v>
      </c>
      <c r="O175">
        <v>3.5256</v>
      </c>
      <c r="P175">
        <v>3.6153</v>
      </c>
      <c r="Q175">
        <v>3.543</v>
      </c>
      <c r="R175">
        <v>3.5543</v>
      </c>
      <c r="S175">
        <v>3.564</v>
      </c>
      <c r="T175">
        <v>3.5586</v>
      </c>
      <c r="U175">
        <v>3.4724</v>
      </c>
      <c r="V175">
        <v>3.4584</v>
      </c>
      <c r="W175">
        <v>3.4288</v>
      </c>
      <c r="X175">
        <v>3.4457</v>
      </c>
    </row>
    <row r="176" spans="2:23" ht="12">
      <c r="B176" s="115">
        <v>41244</v>
      </c>
      <c r="C176" s="189">
        <f>AVERAGE(D176:W176)</f>
        <v>3.1546900000000004</v>
      </c>
      <c r="D176">
        <v>3.4677</v>
      </c>
      <c r="E176">
        <v>3.4078</v>
      </c>
      <c r="F176">
        <v>3.333</v>
      </c>
      <c r="G176">
        <v>3.3121</v>
      </c>
      <c r="H176">
        <v>3.2429</v>
      </c>
      <c r="I176">
        <v>3.2075</v>
      </c>
      <c r="J176">
        <v>3.1583</v>
      </c>
      <c r="K176">
        <v>3.1656</v>
      </c>
      <c r="L176">
        <v>3.1513</v>
      </c>
      <c r="M176">
        <v>3.1063</v>
      </c>
      <c r="N176">
        <v>3.0683</v>
      </c>
      <c r="O176">
        <v>3.045</v>
      </c>
      <c r="P176">
        <v>3.0324</v>
      </c>
      <c r="Q176">
        <v>3.0594</v>
      </c>
      <c r="R176">
        <v>3.0644</v>
      </c>
      <c r="S176">
        <v>3.0473</v>
      </c>
      <c r="T176">
        <v>3.0405</v>
      </c>
      <c r="U176">
        <v>3.0727</v>
      </c>
      <c r="V176">
        <v>3.0714</v>
      </c>
      <c r="W176">
        <v>3.0399</v>
      </c>
    </row>
    <row r="177" spans="2:25" ht="12">
      <c r="B177" s="116">
        <v>41275</v>
      </c>
      <c r="C177" s="190">
        <f>AVERAGE(D177:Y177)</f>
        <v>3.047118181818182</v>
      </c>
      <c r="D177">
        <v>3.0303</v>
      </c>
      <c r="E177">
        <v>3.0169</v>
      </c>
      <c r="F177">
        <v>2.9931</v>
      </c>
      <c r="G177">
        <v>2.9744</v>
      </c>
      <c r="H177">
        <v>3.0027</v>
      </c>
      <c r="I177">
        <v>3.0014</v>
      </c>
      <c r="J177">
        <v>2.9961</v>
      </c>
      <c r="K177">
        <v>2.9735</v>
      </c>
      <c r="L177">
        <v>2.9841</v>
      </c>
      <c r="M177">
        <v>2.986</v>
      </c>
      <c r="N177">
        <v>2.9544</v>
      </c>
      <c r="O177">
        <v>2.9478</v>
      </c>
      <c r="P177">
        <v>3.0181</v>
      </c>
      <c r="Q177">
        <v>3.0659</v>
      </c>
      <c r="R177">
        <v>3.0739</v>
      </c>
      <c r="S177">
        <v>3.081</v>
      </c>
      <c r="T177">
        <v>3.1051</v>
      </c>
      <c r="U177">
        <v>3.1249</v>
      </c>
      <c r="V177">
        <v>3.1535</v>
      </c>
      <c r="W177">
        <v>3.1443</v>
      </c>
      <c r="X177">
        <v>3.1935</v>
      </c>
      <c r="Y177">
        <v>3.2157</v>
      </c>
    </row>
    <row r="178" spans="2:23" ht="12">
      <c r="B178" s="116">
        <v>41306</v>
      </c>
      <c r="C178" s="190">
        <f>AVERAGE(D178:Y178)</f>
        <v>3.391525</v>
      </c>
      <c r="D178">
        <v>3.2471</v>
      </c>
      <c r="E178">
        <v>3.3191</v>
      </c>
      <c r="F178">
        <v>3.3241</v>
      </c>
      <c r="G178">
        <v>3.383</v>
      </c>
      <c r="H178">
        <v>3.4001</v>
      </c>
      <c r="I178">
        <v>3.4382</v>
      </c>
      <c r="J178">
        <v>3.4935</v>
      </c>
      <c r="K178">
        <v>3.4881</v>
      </c>
      <c r="L178">
        <v>3.4765</v>
      </c>
      <c r="M178">
        <v>3.4654</v>
      </c>
      <c r="N178">
        <v>3.4869</v>
      </c>
      <c r="O178">
        <v>3.4705</v>
      </c>
      <c r="P178">
        <v>3.4627</v>
      </c>
      <c r="Q178">
        <v>3.467</v>
      </c>
      <c r="R178">
        <v>3.4094</v>
      </c>
      <c r="S178">
        <v>3.3411</v>
      </c>
      <c r="T178">
        <v>3.3444</v>
      </c>
      <c r="U178">
        <v>3.3368</v>
      </c>
      <c r="V178">
        <v>3.262</v>
      </c>
      <c r="W178">
        <v>3.2146</v>
      </c>
    </row>
    <row r="179" spans="2:24" ht="12">
      <c r="B179" s="116">
        <v>41334</v>
      </c>
      <c r="C179" s="190">
        <f>AVERAGE(D179:Y179)</f>
        <v>3.1356000000000006</v>
      </c>
      <c r="D179">
        <v>3.1527</v>
      </c>
      <c r="E179">
        <v>3.1457</v>
      </c>
      <c r="F179">
        <v>3.1388</v>
      </c>
      <c r="G179">
        <v>3.188</v>
      </c>
      <c r="H179">
        <v>3.1874</v>
      </c>
      <c r="I179">
        <v>3.2019</v>
      </c>
      <c r="J179">
        <v>3.1813</v>
      </c>
      <c r="K179">
        <v>3.1808</v>
      </c>
      <c r="L179">
        <v>3.1524</v>
      </c>
      <c r="M179">
        <v>3.1035</v>
      </c>
      <c r="N179">
        <v>3.0894</v>
      </c>
      <c r="O179">
        <v>3.1156</v>
      </c>
      <c r="P179">
        <v>3.1067</v>
      </c>
      <c r="Q179">
        <v>3.06</v>
      </c>
      <c r="R179">
        <v>3.0746</v>
      </c>
      <c r="S179">
        <v>3.0852</v>
      </c>
      <c r="T179">
        <v>3.0802</v>
      </c>
      <c r="U179">
        <v>3.0823</v>
      </c>
      <c r="V179">
        <v>3.1314</v>
      </c>
      <c r="W179">
        <v>3.1704</v>
      </c>
      <c r="X179">
        <v>3.2193</v>
      </c>
    </row>
    <row r="180" spans="2:25" ht="12">
      <c r="B180" s="116">
        <v>41365</v>
      </c>
      <c r="C180" s="190">
        <f>AVERAGE(D180:Y180)</f>
        <v>3.108372727272726</v>
      </c>
      <c r="D180">
        <v>3.2336</v>
      </c>
      <c r="E180">
        <v>3.2591</v>
      </c>
      <c r="F180">
        <v>3.2787</v>
      </c>
      <c r="G180">
        <v>3.2198</v>
      </c>
      <c r="H180">
        <v>3.1743</v>
      </c>
      <c r="I180">
        <v>3.116</v>
      </c>
      <c r="J180">
        <v>3.1351</v>
      </c>
      <c r="K180">
        <v>3.1403</v>
      </c>
      <c r="L180">
        <v>3.1267</v>
      </c>
      <c r="M180">
        <v>3.0755</v>
      </c>
      <c r="N180">
        <v>3.0509</v>
      </c>
      <c r="O180">
        <v>2.995</v>
      </c>
      <c r="P180">
        <v>2.9717</v>
      </c>
      <c r="Q180">
        <v>2.9101</v>
      </c>
      <c r="R180">
        <v>2.9802</v>
      </c>
      <c r="S180">
        <v>3.024</v>
      </c>
      <c r="T180">
        <v>3.0592</v>
      </c>
      <c r="U180">
        <v>3.0427</v>
      </c>
      <c r="V180">
        <v>3.0636</v>
      </c>
      <c r="W180">
        <v>3.1044</v>
      </c>
      <c r="X180">
        <v>3.1546</v>
      </c>
      <c r="Y180">
        <v>3.2687</v>
      </c>
    </row>
    <row r="181" spans="2:27" ht="12">
      <c r="B181" s="116">
        <v>41395</v>
      </c>
      <c r="C181" s="190">
        <f aca="true" t="shared" si="4" ref="C181:C244">AVERAGE(D181:AA181)</f>
        <v>3.111641666666666</v>
      </c>
      <c r="D181">
        <v>3.1917</v>
      </c>
      <c r="E181">
        <v>3.1828</v>
      </c>
      <c r="F181">
        <v>3.2117</v>
      </c>
      <c r="G181">
        <v>3.2074</v>
      </c>
      <c r="H181">
        <v>3.3021</v>
      </c>
      <c r="I181">
        <v>3.247</v>
      </c>
      <c r="J181">
        <v>3.228</v>
      </c>
      <c r="K181">
        <v>3.1651</v>
      </c>
      <c r="L181">
        <v>3.0841</v>
      </c>
      <c r="M181">
        <v>3.0841</v>
      </c>
      <c r="N181">
        <v>3.0518</v>
      </c>
      <c r="O181">
        <v>3.0036</v>
      </c>
      <c r="P181">
        <v>3.0243</v>
      </c>
      <c r="Q181">
        <v>3.0612</v>
      </c>
      <c r="R181">
        <v>3.1843</v>
      </c>
      <c r="S181">
        <v>3.1811</v>
      </c>
      <c r="T181">
        <v>3.1206</v>
      </c>
      <c r="U181">
        <v>3.048</v>
      </c>
      <c r="V181">
        <v>3.0428</v>
      </c>
      <c r="W181">
        <v>3.0286</v>
      </c>
      <c r="X181">
        <v>3.0286</v>
      </c>
      <c r="Y181">
        <v>3.0316</v>
      </c>
      <c r="Z181">
        <v>2.9836</v>
      </c>
      <c r="AA181">
        <v>2.9853</v>
      </c>
    </row>
    <row r="182" spans="2:23" ht="12">
      <c r="B182" s="116">
        <v>41426</v>
      </c>
      <c r="C182" s="190">
        <f t="shared" si="4"/>
        <v>2.9364</v>
      </c>
      <c r="D182">
        <v>2.93</v>
      </c>
      <c r="E182">
        <v>2.961</v>
      </c>
      <c r="F182">
        <v>2.9722</v>
      </c>
      <c r="G182">
        <v>2.9541</v>
      </c>
      <c r="H182">
        <v>3.0047</v>
      </c>
      <c r="I182">
        <v>3.0553</v>
      </c>
      <c r="J182">
        <v>3.0413</v>
      </c>
      <c r="K182">
        <v>3.0055</v>
      </c>
      <c r="L182">
        <v>3.0015</v>
      </c>
      <c r="M182">
        <v>3.0436</v>
      </c>
      <c r="N182">
        <v>3.0427</v>
      </c>
      <c r="O182">
        <v>2.9643</v>
      </c>
      <c r="P182">
        <v>2.9393</v>
      </c>
      <c r="Q182">
        <v>2.9332</v>
      </c>
      <c r="R182">
        <v>2.8142</v>
      </c>
      <c r="S182">
        <v>2.7934</v>
      </c>
      <c r="T182">
        <v>2.8028</v>
      </c>
      <c r="U182">
        <v>2.8083</v>
      </c>
      <c r="V182">
        <v>2.81</v>
      </c>
      <c r="W182">
        <v>2.8506</v>
      </c>
    </row>
    <row r="183" spans="2:26" ht="12">
      <c r="B183" s="116">
        <v>41456</v>
      </c>
      <c r="C183" s="190">
        <f t="shared" si="4"/>
        <v>2.9432869565217397</v>
      </c>
      <c r="D183">
        <v>2.8473</v>
      </c>
      <c r="E183">
        <v>2.8574</v>
      </c>
      <c r="F183">
        <v>2.8901</v>
      </c>
      <c r="G183">
        <v>2.9357</v>
      </c>
      <c r="H183">
        <v>2.9357</v>
      </c>
      <c r="I183">
        <v>2.9594</v>
      </c>
      <c r="J183">
        <v>2.9464</v>
      </c>
      <c r="K183">
        <v>2.9398</v>
      </c>
      <c r="L183">
        <v>2.9535</v>
      </c>
      <c r="M183">
        <v>2.9493</v>
      </c>
      <c r="N183">
        <v>2.9517</v>
      </c>
      <c r="O183">
        <v>2.9468</v>
      </c>
      <c r="P183">
        <v>2.9611</v>
      </c>
      <c r="Q183">
        <v>2.9665</v>
      </c>
      <c r="R183">
        <v>2.9878</v>
      </c>
      <c r="S183">
        <v>2.9914</v>
      </c>
      <c r="T183">
        <v>2.9668</v>
      </c>
      <c r="U183">
        <v>2.9681</v>
      </c>
      <c r="V183">
        <v>2.9488</v>
      </c>
      <c r="W183">
        <v>2.9423</v>
      </c>
      <c r="X183">
        <v>2.926</v>
      </c>
      <c r="Y183">
        <v>2.9543</v>
      </c>
      <c r="Z183">
        <v>2.9694</v>
      </c>
    </row>
    <row r="184" spans="2:25" ht="12">
      <c r="B184" s="116">
        <v>41487</v>
      </c>
      <c r="C184" s="190">
        <f t="shared" si="4"/>
        <v>3.070809090909091</v>
      </c>
      <c r="D184">
        <v>3.2175</v>
      </c>
      <c r="E184">
        <v>3.2373</v>
      </c>
      <c r="F184">
        <v>3.2127</v>
      </c>
      <c r="G184">
        <v>3.1414</v>
      </c>
      <c r="H184">
        <v>3.1663</v>
      </c>
      <c r="I184">
        <v>3.1319</v>
      </c>
      <c r="J184">
        <v>3.1252</v>
      </c>
      <c r="K184">
        <v>3.1137</v>
      </c>
      <c r="L184">
        <v>3.0796</v>
      </c>
      <c r="M184">
        <v>3.0929</v>
      </c>
      <c r="N184">
        <v>3.0715</v>
      </c>
      <c r="O184">
        <v>3.0287</v>
      </c>
      <c r="P184">
        <v>3.0224</v>
      </c>
      <c r="Q184">
        <v>3.0036</v>
      </c>
      <c r="R184">
        <v>2.9832</v>
      </c>
      <c r="S184">
        <v>2.937</v>
      </c>
      <c r="T184">
        <v>2.9283</v>
      </c>
      <c r="U184">
        <v>2.9769</v>
      </c>
      <c r="V184">
        <v>3.0079</v>
      </c>
      <c r="W184">
        <v>3.0249</v>
      </c>
      <c r="X184">
        <v>3.0378</v>
      </c>
      <c r="Y184">
        <v>3.0171</v>
      </c>
    </row>
    <row r="185" spans="2:24" ht="12">
      <c r="B185" s="116">
        <v>41518</v>
      </c>
      <c r="C185" s="190">
        <f t="shared" si="4"/>
        <v>3.144890476190476</v>
      </c>
      <c r="D185">
        <v>3.0676</v>
      </c>
      <c r="E185">
        <v>3.0839</v>
      </c>
      <c r="F185">
        <v>3.0663</v>
      </c>
      <c r="G185">
        <v>3.0648</v>
      </c>
      <c r="H185">
        <v>3.0708</v>
      </c>
      <c r="I185">
        <v>3.128</v>
      </c>
      <c r="J185">
        <v>3.13</v>
      </c>
      <c r="K185">
        <v>3.1634</v>
      </c>
      <c r="L185">
        <v>3.1111</v>
      </c>
      <c r="M185">
        <v>3.1631</v>
      </c>
      <c r="N185">
        <v>3.2042</v>
      </c>
      <c r="O185">
        <v>3.2039</v>
      </c>
      <c r="P185">
        <v>3.1535</v>
      </c>
      <c r="Q185">
        <v>3.1323</v>
      </c>
      <c r="R185">
        <v>3.1699</v>
      </c>
      <c r="S185">
        <v>3.2002</v>
      </c>
      <c r="T185">
        <v>3.1711</v>
      </c>
      <c r="U185">
        <v>3.1827</v>
      </c>
      <c r="V185">
        <v>3.1873</v>
      </c>
      <c r="W185">
        <v>3.1943</v>
      </c>
      <c r="X185">
        <v>3.1943</v>
      </c>
    </row>
    <row r="186" spans="2:26" ht="12">
      <c r="B186" s="116">
        <v>41548</v>
      </c>
      <c r="C186" s="190">
        <f t="shared" si="4"/>
        <v>3.087004347826087</v>
      </c>
      <c r="D186">
        <v>3.0335</v>
      </c>
      <c r="E186">
        <v>3.0007</v>
      </c>
      <c r="F186">
        <v>3.043</v>
      </c>
      <c r="G186">
        <v>3.0726</v>
      </c>
      <c r="H186">
        <v>3.0574</v>
      </c>
      <c r="I186">
        <v>3.0644</v>
      </c>
      <c r="J186">
        <v>3.1101</v>
      </c>
      <c r="K186">
        <v>3.0938</v>
      </c>
      <c r="L186">
        <v>3.1414</v>
      </c>
      <c r="M186">
        <v>3.1192</v>
      </c>
      <c r="N186">
        <v>3.116</v>
      </c>
      <c r="O186">
        <v>3.1065</v>
      </c>
      <c r="P186">
        <v>3.1167</v>
      </c>
      <c r="Q186">
        <v>3.0707</v>
      </c>
      <c r="R186">
        <v>3.1105</v>
      </c>
      <c r="S186">
        <v>3.0939</v>
      </c>
      <c r="T186">
        <v>3.0827</v>
      </c>
      <c r="U186">
        <v>3.0187</v>
      </c>
      <c r="V186">
        <v>3.0437</v>
      </c>
      <c r="W186">
        <v>3.0513</v>
      </c>
      <c r="X186">
        <v>3.1327</v>
      </c>
      <c r="Y186">
        <v>3.1497</v>
      </c>
      <c r="Z186">
        <v>3.1719</v>
      </c>
    </row>
    <row r="187" spans="2:23" ht="12">
      <c r="B187" s="116">
        <v>41579</v>
      </c>
      <c r="C187" s="190">
        <f t="shared" si="4"/>
        <v>3.047824999999999</v>
      </c>
      <c r="D187">
        <v>3.184</v>
      </c>
      <c r="E187">
        <v>3.0953</v>
      </c>
      <c r="F187">
        <v>3.0955</v>
      </c>
      <c r="G187">
        <v>3.0767</v>
      </c>
      <c r="H187">
        <v>3.0774</v>
      </c>
      <c r="I187">
        <v>3.0373</v>
      </c>
      <c r="J187">
        <v>3.0659</v>
      </c>
      <c r="K187">
        <v>3.0223</v>
      </c>
      <c r="L187">
        <v>2.976</v>
      </c>
      <c r="M187">
        <v>3.0005</v>
      </c>
      <c r="N187">
        <v>3.0334</v>
      </c>
      <c r="O187">
        <v>3.0244</v>
      </c>
      <c r="P187">
        <v>3.0026</v>
      </c>
      <c r="Q187">
        <v>2.9886</v>
      </c>
      <c r="R187">
        <v>3.0436</v>
      </c>
      <c r="S187">
        <v>3.0348</v>
      </c>
      <c r="T187">
        <v>3.0834</v>
      </c>
      <c r="U187">
        <v>3.0254</v>
      </c>
      <c r="V187">
        <v>3.044</v>
      </c>
      <c r="W187">
        <v>3.0454</v>
      </c>
    </row>
    <row r="188" spans="2:25" ht="12">
      <c r="B188" s="116">
        <v>41609</v>
      </c>
      <c r="C188" s="190">
        <f t="shared" si="4"/>
        <v>2.956777272727273</v>
      </c>
      <c r="D188">
        <v>3.065</v>
      </c>
      <c r="E188">
        <v>3.0878</v>
      </c>
      <c r="F188">
        <v>3.0646</v>
      </c>
      <c r="G188">
        <v>3.091</v>
      </c>
      <c r="H188">
        <v>3.091</v>
      </c>
      <c r="I188">
        <v>3.0679</v>
      </c>
      <c r="J188">
        <v>3.0722</v>
      </c>
      <c r="K188">
        <v>2.9877</v>
      </c>
      <c r="L188">
        <v>2.9187</v>
      </c>
      <c r="M188">
        <v>2.844</v>
      </c>
      <c r="N188">
        <v>2.8513</v>
      </c>
      <c r="O188">
        <v>2.7926</v>
      </c>
      <c r="P188">
        <v>2.8045</v>
      </c>
      <c r="Q188">
        <v>2.8403</v>
      </c>
      <c r="R188">
        <v>2.8333</v>
      </c>
      <c r="S188">
        <v>2.8472</v>
      </c>
      <c r="T188">
        <v>2.8909</v>
      </c>
      <c r="U188">
        <v>2.894</v>
      </c>
      <c r="V188">
        <v>2.9235</v>
      </c>
      <c r="W188">
        <v>3.0128</v>
      </c>
      <c r="X188">
        <v>3.0277</v>
      </c>
      <c r="Y188">
        <v>3.0411</v>
      </c>
    </row>
    <row r="189" spans="2:26" ht="12">
      <c r="B189" s="115">
        <v>41640</v>
      </c>
      <c r="C189" s="139">
        <f t="shared" si="4"/>
        <v>3.095504347826087</v>
      </c>
      <c r="D189">
        <v>3.045</v>
      </c>
      <c r="E189">
        <v>3.045</v>
      </c>
      <c r="F189">
        <v>2.9558</v>
      </c>
      <c r="G189">
        <v>2.9153</v>
      </c>
      <c r="H189">
        <v>2.9375</v>
      </c>
      <c r="I189">
        <v>2.9897</v>
      </c>
      <c r="J189">
        <v>2.9826</v>
      </c>
      <c r="K189">
        <v>2.9622</v>
      </c>
      <c r="L189">
        <v>2.9958</v>
      </c>
      <c r="M189">
        <v>2.9929</v>
      </c>
      <c r="N189">
        <v>2.9877</v>
      </c>
      <c r="O189">
        <v>3.0573</v>
      </c>
      <c r="P189">
        <v>3.0647</v>
      </c>
      <c r="Q189">
        <v>3.0688</v>
      </c>
      <c r="R189">
        <v>3.0843</v>
      </c>
      <c r="S189">
        <v>3.0621</v>
      </c>
      <c r="T189">
        <v>3.1348</v>
      </c>
      <c r="U189">
        <v>3.2203</v>
      </c>
      <c r="V189">
        <v>3.298</v>
      </c>
      <c r="W189">
        <v>3.2798</v>
      </c>
      <c r="X189">
        <v>3.3144</v>
      </c>
      <c r="Y189">
        <v>3.3595</v>
      </c>
      <c r="Z189">
        <v>3.4431</v>
      </c>
    </row>
    <row r="190" spans="2:23" ht="12">
      <c r="B190" s="115">
        <v>41671</v>
      </c>
      <c r="C190" s="139">
        <f t="shared" si="4"/>
        <v>3.49833</v>
      </c>
      <c r="D190">
        <v>3.4846</v>
      </c>
      <c r="E190">
        <v>3.487</v>
      </c>
      <c r="F190">
        <v>3.4724</v>
      </c>
      <c r="G190">
        <v>3.4579</v>
      </c>
      <c r="H190">
        <v>3.5254</v>
      </c>
      <c r="I190">
        <v>3.6053</v>
      </c>
      <c r="J190">
        <v>3.5876</v>
      </c>
      <c r="K190">
        <v>3.5319</v>
      </c>
      <c r="L190">
        <v>3.5454</v>
      </c>
      <c r="M190">
        <v>3.5518</v>
      </c>
      <c r="N190">
        <v>3.5034</v>
      </c>
      <c r="O190">
        <v>3.455</v>
      </c>
      <c r="P190">
        <v>3.4754</v>
      </c>
      <c r="Q190">
        <v>3.4678</v>
      </c>
      <c r="R190">
        <v>3.5071</v>
      </c>
      <c r="S190">
        <v>3.4434</v>
      </c>
      <c r="T190">
        <v>3.443</v>
      </c>
      <c r="U190">
        <v>3.4699</v>
      </c>
      <c r="V190">
        <v>3.4837</v>
      </c>
      <c r="W190">
        <v>3.4686</v>
      </c>
    </row>
    <row r="191" spans="2:24" ht="12">
      <c r="B191" s="115">
        <v>41699</v>
      </c>
      <c r="C191" s="139">
        <f t="shared" si="4"/>
        <v>3.3155142857142854</v>
      </c>
      <c r="D191">
        <v>3.2686</v>
      </c>
      <c r="E191">
        <v>3.2597</v>
      </c>
      <c r="F191">
        <v>3.2507</v>
      </c>
      <c r="G191">
        <v>3.2529</v>
      </c>
      <c r="H191">
        <v>3.2263</v>
      </c>
      <c r="I191">
        <v>3.2372</v>
      </c>
      <c r="J191">
        <v>3.2245</v>
      </c>
      <c r="K191">
        <v>3.2056</v>
      </c>
      <c r="L191">
        <v>3.237</v>
      </c>
      <c r="M191">
        <v>3.2262</v>
      </c>
      <c r="N191">
        <v>3.2921</v>
      </c>
      <c r="O191">
        <v>3.2569</v>
      </c>
      <c r="P191">
        <v>3.2771</v>
      </c>
      <c r="Q191">
        <v>3.3382</v>
      </c>
      <c r="R191">
        <v>3.3658</v>
      </c>
      <c r="S191">
        <v>3.3981</v>
      </c>
      <c r="T191">
        <v>3.3941</v>
      </c>
      <c r="U191">
        <v>3.4062</v>
      </c>
      <c r="V191">
        <v>3.4582</v>
      </c>
      <c r="W191">
        <v>3.5388</v>
      </c>
      <c r="X191">
        <v>3.5116</v>
      </c>
    </row>
    <row r="192" spans="2:25" ht="12">
      <c r="B192" s="115">
        <v>41730</v>
      </c>
      <c r="C192" s="139">
        <f t="shared" si="4"/>
        <v>3.252290909090909</v>
      </c>
      <c r="D192">
        <v>3.1913</v>
      </c>
      <c r="E192">
        <v>3.1785</v>
      </c>
      <c r="F192">
        <v>3.2414</v>
      </c>
      <c r="G192">
        <v>3.2969</v>
      </c>
      <c r="H192">
        <v>3.283</v>
      </c>
      <c r="I192">
        <v>3.3033</v>
      </c>
      <c r="J192">
        <v>3.3115</v>
      </c>
      <c r="K192">
        <v>3.2981</v>
      </c>
      <c r="L192">
        <v>3.2975</v>
      </c>
      <c r="M192">
        <v>3.3057</v>
      </c>
      <c r="N192">
        <v>3.2945</v>
      </c>
      <c r="O192">
        <v>3.2943</v>
      </c>
      <c r="P192">
        <v>3.2431</v>
      </c>
      <c r="Q192">
        <v>3.2492</v>
      </c>
      <c r="R192">
        <v>3.2585</v>
      </c>
      <c r="S192">
        <v>3.2421</v>
      </c>
      <c r="T192">
        <v>3.1851</v>
      </c>
      <c r="U192">
        <v>3.2222</v>
      </c>
      <c r="V192">
        <v>3.2199</v>
      </c>
      <c r="W192">
        <v>3.187</v>
      </c>
      <c r="X192">
        <v>3.1976</v>
      </c>
      <c r="Y192">
        <v>3.2497</v>
      </c>
    </row>
    <row r="193" spans="2:25" ht="12">
      <c r="B193" s="115">
        <v>41760</v>
      </c>
      <c r="C193" s="139">
        <f t="shared" si="4"/>
        <v>3.08279090909091</v>
      </c>
      <c r="D193">
        <v>3.1631</v>
      </c>
      <c r="E193">
        <v>3.153</v>
      </c>
      <c r="F193">
        <v>3.1505</v>
      </c>
      <c r="G193">
        <v>3.1332</v>
      </c>
      <c r="H193">
        <v>3.118</v>
      </c>
      <c r="I193">
        <v>3.1254</v>
      </c>
      <c r="J193">
        <v>3.1153</v>
      </c>
      <c r="K193">
        <v>3.0911</v>
      </c>
      <c r="L193">
        <v>3.0931</v>
      </c>
      <c r="M193">
        <v>3.0881</v>
      </c>
      <c r="N193">
        <v>3.0847</v>
      </c>
      <c r="O193">
        <v>3.0561</v>
      </c>
      <c r="P193">
        <v>3.0691</v>
      </c>
      <c r="Q193">
        <v>3.0492</v>
      </c>
      <c r="R193">
        <v>3.045</v>
      </c>
      <c r="S193">
        <v>3.0423</v>
      </c>
      <c r="T193">
        <v>3.0602</v>
      </c>
      <c r="U193">
        <v>3.068</v>
      </c>
      <c r="V193">
        <v>3.068</v>
      </c>
      <c r="W193">
        <v>3.0416</v>
      </c>
      <c r="X193">
        <v>3.0062</v>
      </c>
      <c r="Y193">
        <v>3.0002</v>
      </c>
    </row>
    <row r="194" spans="2:24" ht="12">
      <c r="B194" s="115">
        <v>41791</v>
      </c>
      <c r="C194" s="139">
        <f t="shared" si="4"/>
        <v>3.0003047619047623</v>
      </c>
      <c r="D194">
        <v>3.021</v>
      </c>
      <c r="E194">
        <v>3.0445</v>
      </c>
      <c r="F194">
        <v>3.0671</v>
      </c>
      <c r="G194">
        <v>3.0642</v>
      </c>
      <c r="H194">
        <v>3.0554</v>
      </c>
      <c r="I194">
        <v>3.0672</v>
      </c>
      <c r="J194">
        <v>3.0763</v>
      </c>
      <c r="K194">
        <v>3.0547</v>
      </c>
      <c r="L194">
        <v>3.0527</v>
      </c>
      <c r="M194">
        <v>3.0344</v>
      </c>
      <c r="N194">
        <v>3.0365</v>
      </c>
      <c r="O194">
        <v>3.0368</v>
      </c>
      <c r="P194">
        <v>2.9542</v>
      </c>
      <c r="Q194">
        <v>2.9326</v>
      </c>
      <c r="R194">
        <v>2.9335</v>
      </c>
      <c r="S194">
        <v>2.8987</v>
      </c>
      <c r="T194">
        <v>2.9102</v>
      </c>
      <c r="U194">
        <v>2.8886</v>
      </c>
      <c r="V194">
        <v>2.9337</v>
      </c>
      <c r="W194">
        <v>2.9655</v>
      </c>
      <c r="X194">
        <v>2.9786</v>
      </c>
    </row>
    <row r="195" spans="2:26" ht="12">
      <c r="B195" s="115">
        <v>41821</v>
      </c>
      <c r="C195" s="139">
        <f t="shared" si="4"/>
        <v>2.9353913043478266</v>
      </c>
      <c r="D195">
        <v>2.9281</v>
      </c>
      <c r="E195">
        <v>2.944</v>
      </c>
      <c r="F195">
        <v>2.914</v>
      </c>
      <c r="G195">
        <v>2.9415</v>
      </c>
      <c r="H195">
        <v>2.8935</v>
      </c>
      <c r="I195">
        <v>2.9072</v>
      </c>
      <c r="J195">
        <v>2.8918</v>
      </c>
      <c r="K195">
        <v>2.9007</v>
      </c>
      <c r="L195">
        <v>2.9037</v>
      </c>
      <c r="M195">
        <v>2.9087</v>
      </c>
      <c r="N195">
        <v>2.8902</v>
      </c>
      <c r="O195">
        <v>2.8797</v>
      </c>
      <c r="P195">
        <v>2.892</v>
      </c>
      <c r="Q195">
        <v>2.8951</v>
      </c>
      <c r="R195">
        <v>2.9517</v>
      </c>
      <c r="S195">
        <v>2.9181</v>
      </c>
      <c r="T195">
        <v>2.9143</v>
      </c>
      <c r="U195">
        <v>2.9676</v>
      </c>
      <c r="V195">
        <v>2.9923</v>
      </c>
      <c r="W195">
        <v>2.9923</v>
      </c>
      <c r="X195">
        <v>3.0122</v>
      </c>
      <c r="Y195">
        <v>3.0366</v>
      </c>
      <c r="Z195">
        <v>3.0387</v>
      </c>
    </row>
    <row r="196" spans="2:24" ht="12">
      <c r="B196" s="115">
        <v>41852</v>
      </c>
      <c r="C196" s="139">
        <f t="shared" si="4"/>
        <v>2.869666666666667</v>
      </c>
      <c r="D196">
        <v>2.9207</v>
      </c>
      <c r="E196">
        <v>2.8926</v>
      </c>
      <c r="F196">
        <v>2.91</v>
      </c>
      <c r="G196">
        <v>2.8962</v>
      </c>
      <c r="H196">
        <v>2.9292</v>
      </c>
      <c r="I196">
        <v>2.9532</v>
      </c>
      <c r="J196">
        <v>2.9293</v>
      </c>
      <c r="K196">
        <v>2.9276</v>
      </c>
      <c r="L196">
        <v>2.8717</v>
      </c>
      <c r="M196">
        <v>2.8958</v>
      </c>
      <c r="N196">
        <v>2.8259</v>
      </c>
      <c r="O196">
        <v>2.8354</v>
      </c>
      <c r="P196">
        <v>2.7866</v>
      </c>
      <c r="Q196">
        <v>2.7768</v>
      </c>
      <c r="R196">
        <v>2.8088</v>
      </c>
      <c r="S196">
        <v>2.8172</v>
      </c>
      <c r="T196">
        <v>2.8267</v>
      </c>
      <c r="U196">
        <v>2.837</v>
      </c>
      <c r="V196">
        <v>2.8549</v>
      </c>
      <c r="W196">
        <v>2.8711</v>
      </c>
      <c r="X196">
        <v>2.8963</v>
      </c>
    </row>
    <row r="197" spans="2:25" ht="12">
      <c r="B197" s="115">
        <v>41883</v>
      </c>
      <c r="C197" s="139">
        <f t="shared" si="4"/>
        <v>2.7981454545454545</v>
      </c>
      <c r="D197">
        <v>2.7969</v>
      </c>
      <c r="E197">
        <v>2.7756</v>
      </c>
      <c r="F197">
        <v>2.7625</v>
      </c>
      <c r="G197">
        <v>2.7407</v>
      </c>
      <c r="H197">
        <v>2.7272</v>
      </c>
      <c r="I197">
        <v>2.7304</v>
      </c>
      <c r="J197">
        <v>2.7397</v>
      </c>
      <c r="K197">
        <v>2.7331</v>
      </c>
      <c r="L197">
        <v>2.7577</v>
      </c>
      <c r="M197">
        <v>2.774</v>
      </c>
      <c r="N197">
        <v>2.7655</v>
      </c>
      <c r="O197">
        <v>2.7845</v>
      </c>
      <c r="P197">
        <v>2.7943</v>
      </c>
      <c r="Q197">
        <v>2.7858</v>
      </c>
      <c r="R197">
        <v>2.7908</v>
      </c>
      <c r="S197">
        <v>2.8025</v>
      </c>
      <c r="T197">
        <v>2.8194</v>
      </c>
      <c r="U197">
        <v>2.8557</v>
      </c>
      <c r="V197">
        <v>2.9158</v>
      </c>
      <c r="W197">
        <v>2.8685</v>
      </c>
      <c r="X197">
        <v>2.9193</v>
      </c>
      <c r="Y197">
        <v>2.9193</v>
      </c>
    </row>
    <row r="198" spans="2:26" ht="12">
      <c r="B198" s="115">
        <v>41913</v>
      </c>
      <c r="C198" s="139">
        <f t="shared" si="4"/>
        <v>2.7594043478260875</v>
      </c>
      <c r="D198">
        <v>3.0083</v>
      </c>
      <c r="E198">
        <v>2.888</v>
      </c>
      <c r="F198">
        <v>2.7376</v>
      </c>
      <c r="G198">
        <v>2.7089</v>
      </c>
      <c r="H198">
        <v>2.7808</v>
      </c>
      <c r="I198">
        <v>2.756</v>
      </c>
      <c r="J198">
        <v>2.7499</v>
      </c>
      <c r="K198">
        <v>2.8676</v>
      </c>
      <c r="L198">
        <v>2.9111</v>
      </c>
      <c r="M198">
        <v>2.8887</v>
      </c>
      <c r="N198">
        <v>2.6926</v>
      </c>
      <c r="O198">
        <v>2.6544</v>
      </c>
      <c r="P198">
        <v>2.6495</v>
      </c>
      <c r="Q198">
        <v>2.7085</v>
      </c>
      <c r="R198">
        <v>2.7182</v>
      </c>
      <c r="S198">
        <v>2.6959</v>
      </c>
      <c r="T198">
        <v>2.7017</v>
      </c>
      <c r="U198">
        <v>2.7166</v>
      </c>
      <c r="V198">
        <v>2.7163</v>
      </c>
      <c r="W198">
        <v>2.709</v>
      </c>
      <c r="X198">
        <v>2.732</v>
      </c>
      <c r="Y198">
        <v>2.7395</v>
      </c>
      <c r="Z198">
        <v>2.7352</v>
      </c>
    </row>
    <row r="199" spans="2:23" ht="12">
      <c r="B199" s="115">
        <v>41944</v>
      </c>
      <c r="C199" s="139">
        <f t="shared" si="4"/>
        <v>2.8882199999999996</v>
      </c>
      <c r="D199">
        <v>2.6161</v>
      </c>
      <c r="E199">
        <v>2.6161</v>
      </c>
      <c r="F199">
        <v>2.5932</v>
      </c>
      <c r="G199">
        <v>2.7584</v>
      </c>
      <c r="H199">
        <v>2.7889</v>
      </c>
      <c r="I199">
        <v>2.8171</v>
      </c>
      <c r="J199">
        <v>2.791</v>
      </c>
      <c r="K199">
        <v>2.6527</v>
      </c>
      <c r="L199">
        <v>2.6606</v>
      </c>
      <c r="M199">
        <v>2.8611</v>
      </c>
      <c r="N199">
        <v>2.8245</v>
      </c>
      <c r="O199">
        <v>2.9463</v>
      </c>
      <c r="P199">
        <v>3.0282</v>
      </c>
      <c r="Q199">
        <v>3.0592</v>
      </c>
      <c r="R199">
        <v>3.1219</v>
      </c>
      <c r="S199">
        <v>3.1254</v>
      </c>
      <c r="T199">
        <v>3.0563</v>
      </c>
      <c r="U199">
        <v>3.1232</v>
      </c>
      <c r="V199">
        <v>3.0962</v>
      </c>
      <c r="W199">
        <v>3.228</v>
      </c>
    </row>
    <row r="200" spans="2:26" ht="12">
      <c r="B200" s="115">
        <v>41974</v>
      </c>
      <c r="C200" s="139">
        <f t="shared" si="4"/>
        <v>2.072095652173913</v>
      </c>
      <c r="D200">
        <v>1.6652</v>
      </c>
      <c r="E200">
        <v>1.7103</v>
      </c>
      <c r="F200">
        <v>1.8201</v>
      </c>
      <c r="G200">
        <v>1.816</v>
      </c>
      <c r="H200">
        <v>1.816</v>
      </c>
      <c r="I200">
        <v>1.8664</v>
      </c>
      <c r="J200">
        <v>1.8518</v>
      </c>
      <c r="K200">
        <v>1.9257</v>
      </c>
      <c r="L200">
        <v>1.9156</v>
      </c>
      <c r="M200">
        <v>1.9923000000000002</v>
      </c>
      <c r="N200">
        <v>1.9424000000000001</v>
      </c>
      <c r="O200">
        <v>1.9647999999999999</v>
      </c>
      <c r="P200">
        <v>2.0401</v>
      </c>
      <c r="Q200">
        <v>2.0873</v>
      </c>
      <c r="R200">
        <v>2.1432</v>
      </c>
      <c r="S200">
        <v>2.2371</v>
      </c>
      <c r="T200">
        <v>2.2596</v>
      </c>
      <c r="U200">
        <v>2.329</v>
      </c>
      <c r="V200">
        <v>2.3712</v>
      </c>
      <c r="W200">
        <v>2.3872</v>
      </c>
      <c r="X200">
        <v>2.4154</v>
      </c>
      <c r="Y200">
        <v>2.4836</v>
      </c>
      <c r="Z200">
        <v>2.6179</v>
      </c>
    </row>
    <row r="201" spans="2:25" ht="12">
      <c r="B201" s="116">
        <v>42005</v>
      </c>
      <c r="C201" s="138">
        <f t="shared" si="4"/>
        <v>1.5905000000000002</v>
      </c>
      <c r="D201">
        <v>1.6397</v>
      </c>
      <c r="E201">
        <v>1.6397</v>
      </c>
      <c r="F201">
        <v>1.6131</v>
      </c>
      <c r="G201">
        <v>1.5767</v>
      </c>
      <c r="H201">
        <v>1.5272</v>
      </c>
      <c r="I201">
        <v>1.4656</v>
      </c>
      <c r="J201">
        <v>1.477</v>
      </c>
      <c r="K201">
        <v>1.4761</v>
      </c>
      <c r="L201">
        <v>1.4547</v>
      </c>
      <c r="M201">
        <v>1.4496</v>
      </c>
      <c r="N201">
        <v>1.4953</v>
      </c>
      <c r="O201">
        <v>1.4907</v>
      </c>
      <c r="P201">
        <v>1.5607</v>
      </c>
      <c r="Q201">
        <v>1.574</v>
      </c>
      <c r="R201">
        <v>1.5755</v>
      </c>
      <c r="S201">
        <v>1.6119</v>
      </c>
      <c r="T201">
        <v>1.632</v>
      </c>
      <c r="U201">
        <v>1.7163</v>
      </c>
      <c r="V201">
        <v>1.746</v>
      </c>
      <c r="W201">
        <v>1.768</v>
      </c>
      <c r="X201">
        <v>1.7514</v>
      </c>
      <c r="Y201">
        <v>1.7498</v>
      </c>
    </row>
    <row r="202" spans="2:23" ht="12">
      <c r="B202" s="116">
        <v>42036</v>
      </c>
      <c r="C202" s="138">
        <f t="shared" si="4"/>
        <v>1.9693100000000001</v>
      </c>
      <c r="D202">
        <v>2.085</v>
      </c>
      <c r="E202">
        <v>2.0798</v>
      </c>
      <c r="F202">
        <v>1.9686</v>
      </c>
      <c r="G202">
        <v>2.0108</v>
      </c>
      <c r="H202">
        <v>2.0762</v>
      </c>
      <c r="I202">
        <v>2.0182</v>
      </c>
      <c r="J202">
        <v>1.9897</v>
      </c>
      <c r="K202">
        <v>2.0285</v>
      </c>
      <c r="L202">
        <v>2.0208</v>
      </c>
      <c r="M202">
        <v>2.0185</v>
      </c>
      <c r="N202">
        <v>1.9689999999999999</v>
      </c>
      <c r="O202">
        <v>1.8923</v>
      </c>
      <c r="P202">
        <v>1.9123</v>
      </c>
      <c r="Q202">
        <v>1.9442</v>
      </c>
      <c r="R202">
        <v>1.9148999999999998</v>
      </c>
      <c r="S202">
        <v>1.8995000000000002</v>
      </c>
      <c r="T202">
        <v>1.8726</v>
      </c>
      <c r="U202">
        <v>1.9627</v>
      </c>
      <c r="V202">
        <v>1.8901</v>
      </c>
      <c r="W202">
        <v>1.8325</v>
      </c>
    </row>
    <row r="203" spans="2:25" ht="12">
      <c r="B203" s="116">
        <v>42064</v>
      </c>
      <c r="C203" s="138">
        <f t="shared" si="4"/>
        <v>1.9363727272727274</v>
      </c>
      <c r="D203">
        <v>1.8223</v>
      </c>
      <c r="E203">
        <v>1.8404</v>
      </c>
      <c r="F203">
        <v>1.895</v>
      </c>
      <c r="G203">
        <v>1.8548</v>
      </c>
      <c r="H203">
        <v>1.8271</v>
      </c>
      <c r="I203">
        <v>1.85</v>
      </c>
      <c r="J203">
        <v>1.8635</v>
      </c>
      <c r="K203">
        <v>1.8906999999999998</v>
      </c>
      <c r="L203">
        <v>1.9466999999999999</v>
      </c>
      <c r="M203">
        <v>1.892</v>
      </c>
      <c r="N203">
        <v>1.8774000000000002</v>
      </c>
      <c r="O203">
        <v>1.8972000000000002</v>
      </c>
      <c r="P203">
        <v>1.9605000000000001</v>
      </c>
      <c r="Q203">
        <v>1.9929999999999999</v>
      </c>
      <c r="R203">
        <v>1.9661</v>
      </c>
      <c r="S203">
        <v>1.9712999999999998</v>
      </c>
      <c r="T203">
        <v>1.9865</v>
      </c>
      <c r="U203">
        <v>1.9998</v>
      </c>
      <c r="V203">
        <v>2.0037</v>
      </c>
      <c r="W203">
        <v>2.0781</v>
      </c>
      <c r="X203">
        <v>2.0395</v>
      </c>
      <c r="Y203">
        <v>2.1446</v>
      </c>
    </row>
    <row r="204" spans="2:25" ht="12">
      <c r="B204" s="116">
        <v>42095</v>
      </c>
      <c r="C204" s="138">
        <f t="shared" si="4"/>
        <v>1.7902454545454547</v>
      </c>
      <c r="D204">
        <v>1.7845</v>
      </c>
      <c r="E204">
        <v>1.772</v>
      </c>
      <c r="F204">
        <v>1.7763</v>
      </c>
      <c r="G204">
        <v>1.7666</v>
      </c>
      <c r="H204">
        <v>1.7689</v>
      </c>
      <c r="I204">
        <v>1.7079</v>
      </c>
      <c r="J204">
        <v>1.7041</v>
      </c>
      <c r="K204">
        <v>1.7985</v>
      </c>
      <c r="L204">
        <v>1.8192</v>
      </c>
      <c r="M204">
        <v>1.8820999999999999</v>
      </c>
      <c r="N204">
        <v>1.8897</v>
      </c>
      <c r="O204">
        <v>1.8292</v>
      </c>
      <c r="P204">
        <v>1.8154</v>
      </c>
      <c r="Q204">
        <v>1.8064</v>
      </c>
      <c r="R204">
        <v>1.8013</v>
      </c>
      <c r="S204">
        <v>1.7743</v>
      </c>
      <c r="T204">
        <v>1.8203</v>
      </c>
      <c r="U204">
        <v>1.8412</v>
      </c>
      <c r="V204">
        <v>1.7308</v>
      </c>
      <c r="W204">
        <v>1.734</v>
      </c>
      <c r="X204">
        <v>1.7888</v>
      </c>
      <c r="Y204">
        <v>1.7739</v>
      </c>
    </row>
    <row r="205" spans="2:24" ht="12">
      <c r="B205" s="116">
        <v>42125</v>
      </c>
      <c r="C205" s="138">
        <f t="shared" si="4"/>
        <v>2.0077428571428575</v>
      </c>
      <c r="D205">
        <v>2.0953</v>
      </c>
      <c r="E205">
        <v>2.0617</v>
      </c>
      <c r="F205">
        <v>2.0787</v>
      </c>
      <c r="G205">
        <v>2.113</v>
      </c>
      <c r="H205">
        <v>2.113</v>
      </c>
      <c r="I205">
        <v>2.128</v>
      </c>
      <c r="J205">
        <v>2.0932</v>
      </c>
      <c r="K205">
        <v>2.0583</v>
      </c>
      <c r="L205">
        <v>2.0986</v>
      </c>
      <c r="M205">
        <v>2.0855</v>
      </c>
      <c r="N205">
        <v>2.0622</v>
      </c>
      <c r="O205">
        <v>2.0325</v>
      </c>
      <c r="P205">
        <v>2.0119</v>
      </c>
      <c r="Q205">
        <v>1.9544000000000001</v>
      </c>
      <c r="R205">
        <v>1.9371</v>
      </c>
      <c r="S205">
        <v>1.9342000000000001</v>
      </c>
      <c r="T205">
        <v>1.9106</v>
      </c>
      <c r="U205">
        <v>1.8963</v>
      </c>
      <c r="V205">
        <v>1.8363</v>
      </c>
      <c r="W205">
        <v>1.8487</v>
      </c>
      <c r="X205">
        <v>1.8131</v>
      </c>
    </row>
    <row r="206" spans="2:25" ht="12">
      <c r="B206" s="116">
        <v>42156</v>
      </c>
      <c r="C206" s="138">
        <f t="shared" si="4"/>
        <v>2.0319000000000003</v>
      </c>
      <c r="D206">
        <v>1.9017</v>
      </c>
      <c r="E206">
        <v>1.935</v>
      </c>
      <c r="F206">
        <v>1.9442</v>
      </c>
      <c r="G206">
        <v>1.9381</v>
      </c>
      <c r="H206">
        <v>1.9872999999999998</v>
      </c>
      <c r="I206">
        <v>1.9676999999999998</v>
      </c>
      <c r="J206">
        <v>1.9965000000000002</v>
      </c>
      <c r="K206">
        <v>2.0508</v>
      </c>
      <c r="L206">
        <v>2.0432</v>
      </c>
      <c r="M206">
        <v>2.0245</v>
      </c>
      <c r="N206">
        <v>2.0222</v>
      </c>
      <c r="O206">
        <v>2.0713</v>
      </c>
      <c r="P206">
        <v>2.1042</v>
      </c>
      <c r="Q206">
        <v>2.0793</v>
      </c>
      <c r="R206">
        <v>2.0468</v>
      </c>
      <c r="S206">
        <v>2.0189</v>
      </c>
      <c r="T206">
        <v>2.0476</v>
      </c>
      <c r="U206">
        <v>2.0348</v>
      </c>
      <c r="V206">
        <v>2.0709</v>
      </c>
      <c r="W206">
        <v>2.1306</v>
      </c>
      <c r="X206">
        <v>2.1229</v>
      </c>
      <c r="Y206">
        <v>2.1633</v>
      </c>
    </row>
    <row r="207" spans="2:25" ht="12">
      <c r="B207" s="116">
        <v>42186</v>
      </c>
      <c r="C207" s="138">
        <f t="shared" si="4"/>
        <v>1.7708772727272724</v>
      </c>
      <c r="D207">
        <v>1.9941000000000002</v>
      </c>
      <c r="E207">
        <v>1.9515</v>
      </c>
      <c r="F207">
        <v>1.9517</v>
      </c>
      <c r="G207">
        <v>1.8488</v>
      </c>
      <c r="H207">
        <v>1.8258</v>
      </c>
      <c r="I207">
        <v>1.7982</v>
      </c>
      <c r="J207">
        <v>1.7899</v>
      </c>
      <c r="K207">
        <v>1.7915</v>
      </c>
      <c r="L207">
        <v>1.7622</v>
      </c>
      <c r="M207">
        <v>1.7409000000000001</v>
      </c>
      <c r="N207">
        <v>1.7346000000000001</v>
      </c>
      <c r="O207">
        <v>1.7186000000000001</v>
      </c>
      <c r="P207">
        <v>1.7712</v>
      </c>
      <c r="Q207">
        <v>1.7125000000000001</v>
      </c>
      <c r="R207">
        <v>1.7438</v>
      </c>
      <c r="S207">
        <v>1.7382</v>
      </c>
      <c r="T207">
        <v>1.7195</v>
      </c>
      <c r="U207">
        <v>1.7115</v>
      </c>
      <c r="V207">
        <v>1.6827</v>
      </c>
      <c r="W207">
        <v>1.6663000000000001</v>
      </c>
      <c r="X207">
        <v>1.6534</v>
      </c>
      <c r="Y207">
        <v>1.6524</v>
      </c>
    </row>
    <row r="208" spans="2:24" ht="12">
      <c r="B208" s="116">
        <v>42217</v>
      </c>
      <c r="C208" s="138">
        <f t="shared" si="4"/>
        <v>1.693914285714286</v>
      </c>
      <c r="D208">
        <v>1.7377</v>
      </c>
      <c r="E208">
        <v>1.6677</v>
      </c>
      <c r="F208">
        <v>1.5752000000000002</v>
      </c>
      <c r="G208">
        <v>1.5791000000000002</v>
      </c>
      <c r="H208">
        <v>1.5962</v>
      </c>
      <c r="I208">
        <v>1.6705</v>
      </c>
      <c r="J208">
        <v>1.7097</v>
      </c>
      <c r="K208">
        <v>1.7217</v>
      </c>
      <c r="L208">
        <v>1.7674</v>
      </c>
      <c r="M208">
        <v>1.7679</v>
      </c>
      <c r="N208">
        <v>1.7866</v>
      </c>
      <c r="O208">
        <v>1.788</v>
      </c>
      <c r="P208">
        <v>1.8316000000000001</v>
      </c>
      <c r="Q208">
        <v>1.8047</v>
      </c>
      <c r="R208">
        <v>1.756</v>
      </c>
      <c r="S208">
        <v>1.6817</v>
      </c>
      <c r="T208">
        <v>1.6838</v>
      </c>
      <c r="U208">
        <v>1.6269</v>
      </c>
      <c r="V208">
        <v>1.6248</v>
      </c>
      <c r="W208">
        <v>1.5841</v>
      </c>
      <c r="X208">
        <v>1.6109</v>
      </c>
    </row>
    <row r="209" spans="2:24" ht="12">
      <c r="B209" s="116">
        <v>42248</v>
      </c>
      <c r="C209" s="138">
        <f t="shared" si="4"/>
        <v>1.6886904761904764</v>
      </c>
      <c r="D209">
        <v>1.8359</v>
      </c>
      <c r="E209">
        <v>1.7366000000000001</v>
      </c>
      <c r="F209">
        <v>1.7578</v>
      </c>
      <c r="G209">
        <v>1.7479</v>
      </c>
      <c r="H209">
        <v>1.7222000000000002</v>
      </c>
      <c r="I209">
        <v>1.7137</v>
      </c>
      <c r="J209">
        <v>1.6438000000000001</v>
      </c>
      <c r="K209">
        <v>1.6799000000000002</v>
      </c>
      <c r="L209">
        <v>1.6515</v>
      </c>
      <c r="M209">
        <v>1.6166</v>
      </c>
      <c r="N209">
        <v>1.6118000000000001</v>
      </c>
      <c r="O209">
        <v>1.6357000000000002</v>
      </c>
      <c r="P209">
        <v>1.6246</v>
      </c>
      <c r="Q209">
        <v>1.5987</v>
      </c>
      <c r="R209">
        <v>1.6349</v>
      </c>
      <c r="S209">
        <v>1.6922000000000001</v>
      </c>
      <c r="T209">
        <v>1.6826</v>
      </c>
      <c r="U209">
        <v>1.6873</v>
      </c>
      <c r="V209">
        <v>1.709</v>
      </c>
      <c r="W209">
        <v>1.73</v>
      </c>
      <c r="X209">
        <v>1.7498</v>
      </c>
    </row>
    <row r="210" spans="2:24" ht="12">
      <c r="B210" s="116">
        <v>42278</v>
      </c>
      <c r="C210" s="138">
        <f t="shared" si="4"/>
        <v>1.933980952380952</v>
      </c>
      <c r="D210">
        <v>1.9625</v>
      </c>
      <c r="E210">
        <v>1.9371</v>
      </c>
      <c r="F210">
        <v>1.8578000000000001</v>
      </c>
      <c r="G210">
        <v>1.7525000000000002</v>
      </c>
      <c r="H210">
        <v>1.7638</v>
      </c>
      <c r="I210">
        <v>1.7998</v>
      </c>
      <c r="J210">
        <v>1.8672</v>
      </c>
      <c r="K210">
        <v>1.9313</v>
      </c>
      <c r="L210">
        <v>1.943</v>
      </c>
      <c r="M210">
        <v>1.9509</v>
      </c>
      <c r="N210">
        <v>1.9428</v>
      </c>
      <c r="O210">
        <v>2.0008</v>
      </c>
      <c r="P210">
        <v>2.0033999999999996</v>
      </c>
      <c r="Q210">
        <v>2.0399</v>
      </c>
      <c r="R210">
        <v>2.1435999999999997</v>
      </c>
      <c r="S210">
        <v>2.1163</v>
      </c>
      <c r="T210">
        <v>2.1359</v>
      </c>
      <c r="U210">
        <v>2.0025999999999997</v>
      </c>
      <c r="V210">
        <v>1.9400000000000002</v>
      </c>
      <c r="W210">
        <v>1.7621</v>
      </c>
      <c r="X210">
        <v>1.7603</v>
      </c>
    </row>
    <row r="211" spans="2:22" ht="12">
      <c r="B211" s="116">
        <v>42309</v>
      </c>
      <c r="C211" s="138">
        <f t="shared" si="4"/>
        <v>1.5778684210526315</v>
      </c>
      <c r="D211">
        <v>1.9446</v>
      </c>
      <c r="E211">
        <v>1.9295</v>
      </c>
      <c r="F211">
        <v>1.9504000000000001</v>
      </c>
      <c r="G211">
        <v>1.8546</v>
      </c>
      <c r="H211">
        <v>1.7616</v>
      </c>
      <c r="I211">
        <v>1.7087</v>
      </c>
      <c r="J211">
        <v>1.6365</v>
      </c>
      <c r="K211">
        <v>1.6486</v>
      </c>
      <c r="L211">
        <v>1.6067</v>
      </c>
      <c r="M211">
        <v>1.5483</v>
      </c>
      <c r="N211">
        <v>1.5111</v>
      </c>
      <c r="O211">
        <v>1.4545000000000001</v>
      </c>
      <c r="P211">
        <v>1.3996000000000002</v>
      </c>
      <c r="Q211">
        <v>1.3189</v>
      </c>
      <c r="R211">
        <v>1.3632</v>
      </c>
      <c r="S211">
        <v>1.2989000000000002</v>
      </c>
      <c r="T211">
        <v>1.3247</v>
      </c>
      <c r="U211">
        <v>1.36</v>
      </c>
      <c r="V211">
        <v>1.3591</v>
      </c>
    </row>
    <row r="212" spans="2:25" ht="12">
      <c r="B212" s="116">
        <v>42339</v>
      </c>
      <c r="C212" s="138">
        <f t="shared" si="4"/>
        <v>1.2079136363636362</v>
      </c>
      <c r="D212">
        <v>1.2697</v>
      </c>
      <c r="E212">
        <v>1.2314</v>
      </c>
      <c r="F212">
        <v>1.1883000000000001</v>
      </c>
      <c r="G212">
        <v>1.2582</v>
      </c>
      <c r="H212">
        <v>1.2675</v>
      </c>
      <c r="I212">
        <v>1.2153</v>
      </c>
      <c r="J212">
        <v>1.1981000000000002</v>
      </c>
      <c r="K212">
        <v>1.2054</v>
      </c>
      <c r="L212">
        <v>1.2308000000000001</v>
      </c>
      <c r="M212">
        <v>1.1989</v>
      </c>
      <c r="N212">
        <v>1.1835</v>
      </c>
      <c r="O212">
        <v>1.1981000000000002</v>
      </c>
      <c r="P212">
        <v>1.1746</v>
      </c>
      <c r="Q212">
        <v>1.1818</v>
      </c>
      <c r="R212">
        <v>1.1829</v>
      </c>
      <c r="S212">
        <v>1.1481000000000001</v>
      </c>
      <c r="T212">
        <v>1.1455</v>
      </c>
      <c r="U212">
        <v>1.2094</v>
      </c>
      <c r="V212">
        <v>1.1846</v>
      </c>
      <c r="W212">
        <v>1.2248</v>
      </c>
      <c r="X212">
        <v>1.2635</v>
      </c>
      <c r="Y212">
        <v>1.2137</v>
      </c>
    </row>
    <row r="213" spans="2:22" ht="12">
      <c r="B213" s="115">
        <v>42370</v>
      </c>
      <c r="C213" s="139">
        <f t="shared" si="4"/>
        <v>1.0735684210526315</v>
      </c>
      <c r="D213">
        <v>1.151</v>
      </c>
      <c r="E213">
        <v>1.1300000000000001</v>
      </c>
      <c r="F213">
        <v>1.0748</v>
      </c>
      <c r="G213">
        <v>1.0527</v>
      </c>
      <c r="H213">
        <v>1.0906</v>
      </c>
      <c r="I213">
        <v>0.9897999999999999</v>
      </c>
      <c r="J213">
        <v>0.9573999999999999</v>
      </c>
      <c r="K213">
        <v>0.9629</v>
      </c>
      <c r="L213">
        <v>0.9603</v>
      </c>
      <c r="M213">
        <v>1.0228000000000002</v>
      </c>
      <c r="N213">
        <v>1.0037</v>
      </c>
      <c r="O213">
        <v>1.0139</v>
      </c>
      <c r="P213">
        <v>1.0272000000000001</v>
      </c>
      <c r="Q213">
        <v>1.0822</v>
      </c>
      <c r="R213">
        <v>1.1369</v>
      </c>
      <c r="S213">
        <v>1.1402</v>
      </c>
      <c r="T213">
        <v>1.1789</v>
      </c>
      <c r="U213">
        <v>1.1957</v>
      </c>
      <c r="V213">
        <v>1.2268000000000001</v>
      </c>
    </row>
    <row r="214" spans="2:24" ht="12">
      <c r="B214" s="115">
        <v>42401</v>
      </c>
      <c r="C214" s="139">
        <f t="shared" si="4"/>
        <v>1.1279714285714286</v>
      </c>
      <c r="D214">
        <v>1.1827</v>
      </c>
      <c r="E214">
        <v>1.1975</v>
      </c>
      <c r="F214">
        <v>1.1586</v>
      </c>
      <c r="G214">
        <v>1.1122</v>
      </c>
      <c r="H214">
        <v>1.1269</v>
      </c>
      <c r="I214">
        <v>1.1114000000000002</v>
      </c>
      <c r="J214">
        <v>1.1542000000000001</v>
      </c>
      <c r="K214">
        <v>1.1554</v>
      </c>
      <c r="L214">
        <v>1.1</v>
      </c>
      <c r="M214">
        <v>1.1259000000000001</v>
      </c>
      <c r="N214">
        <v>1.1277000000000001</v>
      </c>
      <c r="O214">
        <v>1.0492000000000001</v>
      </c>
      <c r="P214">
        <v>1.0522</v>
      </c>
      <c r="Q214">
        <v>1.0709</v>
      </c>
      <c r="R214">
        <v>1.1268</v>
      </c>
      <c r="S214">
        <v>1.1372</v>
      </c>
      <c r="T214">
        <v>1.1471</v>
      </c>
      <c r="U214">
        <v>1.1462</v>
      </c>
      <c r="V214">
        <v>1.0909</v>
      </c>
      <c r="W214">
        <v>1.1376000000000002</v>
      </c>
      <c r="X214">
        <v>1.1768</v>
      </c>
    </row>
    <row r="215" spans="2:26" ht="12">
      <c r="B215" s="120">
        <v>42430</v>
      </c>
      <c r="C215" s="139">
        <f t="shared" si="4"/>
        <v>1.3084347826086955</v>
      </c>
      <c r="D215">
        <v>1.2557</v>
      </c>
      <c r="E215">
        <v>1.278</v>
      </c>
      <c r="F215">
        <v>1.3117</v>
      </c>
      <c r="G215">
        <v>1.3314000000000001</v>
      </c>
      <c r="H215">
        <v>1.3315000000000001</v>
      </c>
      <c r="I215">
        <v>1.3542</v>
      </c>
      <c r="J215">
        <v>1.3991</v>
      </c>
      <c r="K215">
        <v>1.3844</v>
      </c>
      <c r="L215">
        <v>1.3855000000000002</v>
      </c>
      <c r="M215">
        <v>1.3957000000000002</v>
      </c>
      <c r="N215">
        <v>1.37</v>
      </c>
      <c r="O215">
        <v>1.3184</v>
      </c>
      <c r="P215">
        <v>1.3233000000000001</v>
      </c>
      <c r="Q215">
        <v>1.3352000000000002</v>
      </c>
      <c r="R215">
        <v>1.3151000000000002</v>
      </c>
      <c r="S215">
        <v>1.3238</v>
      </c>
      <c r="T215">
        <v>1.2781</v>
      </c>
      <c r="U215">
        <v>1.2911000000000001</v>
      </c>
      <c r="V215">
        <v>1.2546000000000002</v>
      </c>
      <c r="W215">
        <v>1.2272</v>
      </c>
      <c r="X215">
        <v>1.214</v>
      </c>
      <c r="Y215">
        <v>1.2081000000000002</v>
      </c>
      <c r="Z215">
        <v>1.2079</v>
      </c>
    </row>
    <row r="216" spans="2:24" ht="12">
      <c r="B216" s="120">
        <v>42461</v>
      </c>
      <c r="C216" s="139">
        <f t="shared" si="4"/>
        <v>1.3668190476190476</v>
      </c>
      <c r="D216">
        <v>1.5672000000000001</v>
      </c>
      <c r="E216">
        <v>1.5490000000000002</v>
      </c>
      <c r="F216">
        <v>1.5089000000000001</v>
      </c>
      <c r="G216">
        <v>1.4563000000000001</v>
      </c>
      <c r="H216">
        <v>1.4604000000000001</v>
      </c>
      <c r="I216">
        <v>1.449</v>
      </c>
      <c r="J216">
        <v>1.4737</v>
      </c>
      <c r="K216">
        <v>1.4137000000000002</v>
      </c>
      <c r="L216">
        <v>1.3922</v>
      </c>
      <c r="M216">
        <v>1.3682</v>
      </c>
      <c r="N216">
        <v>1.3766</v>
      </c>
      <c r="O216">
        <v>1.3889</v>
      </c>
      <c r="P216">
        <v>1.3909</v>
      </c>
      <c r="Q216">
        <v>1.3135000000000001</v>
      </c>
      <c r="R216">
        <v>1.2932000000000001</v>
      </c>
      <c r="S216">
        <v>1.22</v>
      </c>
      <c r="T216">
        <v>1.2279</v>
      </c>
      <c r="U216">
        <v>1.1669</v>
      </c>
      <c r="V216">
        <v>1.1892</v>
      </c>
      <c r="W216">
        <v>1.2348000000000001</v>
      </c>
      <c r="X216">
        <v>1.2627000000000002</v>
      </c>
    </row>
    <row r="217" spans="2:24" ht="12">
      <c r="B217" s="120">
        <v>42491</v>
      </c>
      <c r="C217" s="139">
        <f t="shared" si="4"/>
        <v>1.582061904761905</v>
      </c>
      <c r="D217">
        <v>1.6603</v>
      </c>
      <c r="E217">
        <v>1.6575</v>
      </c>
      <c r="F217">
        <v>1.6823000000000001</v>
      </c>
      <c r="G217">
        <v>1.6776</v>
      </c>
      <c r="H217">
        <v>1.667</v>
      </c>
      <c r="I217">
        <v>1.6815</v>
      </c>
      <c r="J217">
        <v>1.6551</v>
      </c>
      <c r="K217">
        <v>1.6502000000000001</v>
      </c>
      <c r="L217">
        <v>1.6362</v>
      </c>
      <c r="M217">
        <v>1.6063</v>
      </c>
      <c r="N217">
        <v>1.5662</v>
      </c>
      <c r="O217">
        <v>1.5690000000000002</v>
      </c>
      <c r="P217">
        <v>1.5759</v>
      </c>
      <c r="Q217">
        <v>1.5230000000000001</v>
      </c>
      <c r="R217">
        <v>1.4592</v>
      </c>
      <c r="S217">
        <v>1.4773</v>
      </c>
      <c r="T217">
        <v>1.4688</v>
      </c>
      <c r="U217">
        <v>1.4711</v>
      </c>
      <c r="V217">
        <v>1.4819</v>
      </c>
      <c r="W217">
        <v>1.5145000000000002</v>
      </c>
      <c r="X217">
        <v>1.5424</v>
      </c>
    </row>
    <row r="218" spans="2:25" ht="12">
      <c r="B218" s="120">
        <v>42522</v>
      </c>
      <c r="C218" s="139">
        <f t="shared" si="4"/>
        <v>1.6743409090909092</v>
      </c>
      <c r="D218">
        <v>1.6680000000000001</v>
      </c>
      <c r="E218">
        <v>1.6143</v>
      </c>
      <c r="F218">
        <v>1.5922</v>
      </c>
      <c r="G218">
        <v>1.6284</v>
      </c>
      <c r="H218">
        <v>1.6808</v>
      </c>
      <c r="I218">
        <v>1.6688</v>
      </c>
      <c r="J218">
        <v>1.6645</v>
      </c>
      <c r="K218">
        <v>1.7017</v>
      </c>
      <c r="L218">
        <v>1.6633</v>
      </c>
      <c r="M218">
        <v>1.5965</v>
      </c>
      <c r="N218">
        <v>1.6395000000000002</v>
      </c>
      <c r="O218">
        <v>1.6665</v>
      </c>
      <c r="P218">
        <v>1.7037</v>
      </c>
      <c r="Q218">
        <v>1.6976</v>
      </c>
      <c r="R218">
        <v>1.7359</v>
      </c>
      <c r="S218">
        <v>1.7657</v>
      </c>
      <c r="T218">
        <v>1.7362</v>
      </c>
      <c r="U218">
        <v>1.7020000000000002</v>
      </c>
      <c r="V218">
        <v>1.6956</v>
      </c>
      <c r="W218">
        <v>1.6941000000000002</v>
      </c>
      <c r="X218">
        <v>1.6666</v>
      </c>
      <c r="Y218">
        <v>1.6536</v>
      </c>
    </row>
    <row r="219" spans="2:22" ht="12">
      <c r="B219" s="120">
        <v>42552</v>
      </c>
      <c r="C219" s="139">
        <f t="shared" si="4"/>
        <v>1.5193473684210526</v>
      </c>
      <c r="D219">
        <v>1.3264</v>
      </c>
      <c r="E219">
        <v>1.3533000000000002</v>
      </c>
      <c r="F219">
        <v>1.3808</v>
      </c>
      <c r="G219">
        <v>1.3868</v>
      </c>
      <c r="H219">
        <v>1.4037000000000002</v>
      </c>
      <c r="I219">
        <v>1.443</v>
      </c>
      <c r="J219">
        <v>1.4344000000000001</v>
      </c>
      <c r="K219">
        <v>1.459</v>
      </c>
      <c r="L219">
        <v>1.481</v>
      </c>
      <c r="M219">
        <v>1.6277000000000001</v>
      </c>
      <c r="N219">
        <v>1.4899</v>
      </c>
      <c r="O219">
        <v>1.6995</v>
      </c>
      <c r="P219">
        <v>1.5612000000000001</v>
      </c>
      <c r="Q219">
        <v>1.5781</v>
      </c>
      <c r="R219">
        <v>1.5855000000000001</v>
      </c>
      <c r="S219">
        <v>1.6480000000000001</v>
      </c>
      <c r="T219">
        <v>1.6237000000000001</v>
      </c>
      <c r="U219">
        <v>1.7013</v>
      </c>
      <c r="V219">
        <v>1.6843000000000001</v>
      </c>
    </row>
    <row r="220" spans="2:26" ht="12">
      <c r="B220" s="120">
        <v>42583</v>
      </c>
      <c r="C220" s="139">
        <f t="shared" si="4"/>
        <v>1.5249608695652175</v>
      </c>
      <c r="D220">
        <v>1.5889</v>
      </c>
      <c r="E220">
        <v>1.6218000000000001</v>
      </c>
      <c r="F220">
        <v>1.6380000000000001</v>
      </c>
      <c r="G220">
        <v>1.6473</v>
      </c>
      <c r="H220">
        <v>1.6161</v>
      </c>
      <c r="I220">
        <v>1.6226</v>
      </c>
      <c r="J220">
        <v>1.609</v>
      </c>
      <c r="K220">
        <v>1.6273</v>
      </c>
      <c r="L220">
        <v>1.6275000000000002</v>
      </c>
      <c r="M220">
        <v>1.589</v>
      </c>
      <c r="N220">
        <v>1.5637</v>
      </c>
      <c r="O220">
        <v>1.5589000000000002</v>
      </c>
      <c r="P220">
        <v>1.5254</v>
      </c>
      <c r="Q220">
        <v>1.5</v>
      </c>
      <c r="R220">
        <v>1.4525000000000001</v>
      </c>
      <c r="S220">
        <v>1.4535</v>
      </c>
      <c r="T220">
        <v>1.4703000000000002</v>
      </c>
      <c r="U220">
        <v>1.4400000000000002</v>
      </c>
      <c r="V220">
        <v>1.4423000000000001</v>
      </c>
      <c r="W220">
        <v>1.3934</v>
      </c>
      <c r="X220">
        <v>1.3685</v>
      </c>
      <c r="Y220">
        <v>1.3631</v>
      </c>
      <c r="Z220">
        <v>1.355</v>
      </c>
    </row>
    <row r="221" spans="2:24" ht="12">
      <c r="B221" s="120">
        <v>42614</v>
      </c>
      <c r="C221" s="139">
        <f t="shared" si="4"/>
        <v>1.5273714285714288</v>
      </c>
      <c r="D221">
        <v>1.6226</v>
      </c>
      <c r="E221">
        <v>1.5991</v>
      </c>
      <c r="F221">
        <v>1.5061</v>
      </c>
      <c r="G221">
        <v>1.5533000000000001</v>
      </c>
      <c r="H221">
        <v>1.5199</v>
      </c>
      <c r="I221">
        <v>1.5628</v>
      </c>
      <c r="J221">
        <v>1.536</v>
      </c>
      <c r="K221">
        <v>1.5144</v>
      </c>
      <c r="L221">
        <v>1.5061</v>
      </c>
      <c r="M221">
        <v>1.5146000000000002</v>
      </c>
      <c r="N221">
        <v>1.5048000000000001</v>
      </c>
      <c r="O221">
        <v>1.4658</v>
      </c>
      <c r="P221">
        <v>1.4931</v>
      </c>
      <c r="Q221">
        <v>1.5130000000000001</v>
      </c>
      <c r="R221">
        <v>1.5231000000000001</v>
      </c>
      <c r="S221">
        <v>1.5754000000000001</v>
      </c>
      <c r="T221">
        <v>1.5253</v>
      </c>
      <c r="U221">
        <v>1.5054</v>
      </c>
      <c r="V221">
        <v>1.5121</v>
      </c>
      <c r="W221">
        <v>1.4886000000000001</v>
      </c>
      <c r="X221">
        <v>1.5333</v>
      </c>
    </row>
    <row r="222" spans="2:23" ht="12">
      <c r="B222" s="120">
        <v>42644</v>
      </c>
      <c r="C222" s="139">
        <f t="shared" si="4"/>
        <v>1.6113600000000001</v>
      </c>
      <c r="D222">
        <v>1.5447</v>
      </c>
      <c r="E222">
        <v>1.5666</v>
      </c>
      <c r="F222">
        <v>1.5479</v>
      </c>
      <c r="G222">
        <v>1.5982</v>
      </c>
      <c r="H222">
        <v>1.6043</v>
      </c>
      <c r="I222">
        <v>1.5804</v>
      </c>
      <c r="J222">
        <v>1.5469000000000002</v>
      </c>
      <c r="K222">
        <v>1.5762</v>
      </c>
      <c r="L222">
        <v>1.5729</v>
      </c>
      <c r="M222">
        <v>1.5875000000000001</v>
      </c>
      <c r="N222">
        <v>1.6197000000000001</v>
      </c>
      <c r="O222">
        <v>1.6520000000000001</v>
      </c>
      <c r="P222">
        <v>1.6485</v>
      </c>
      <c r="Q222">
        <v>1.6548</v>
      </c>
      <c r="R222">
        <v>1.6800000000000002</v>
      </c>
      <c r="S222">
        <v>1.6751</v>
      </c>
      <c r="T222">
        <v>1.6658000000000002</v>
      </c>
      <c r="U222">
        <v>1.6383</v>
      </c>
      <c r="V222">
        <v>1.6399000000000001</v>
      </c>
      <c r="W222">
        <v>1.6275000000000002</v>
      </c>
    </row>
    <row r="223" spans="2:23" ht="12">
      <c r="B223" s="120">
        <v>42675</v>
      </c>
      <c r="C223" s="139">
        <f t="shared" si="4"/>
        <v>1.499425</v>
      </c>
      <c r="D223">
        <v>1.5512000000000001</v>
      </c>
      <c r="E223">
        <v>1.5998</v>
      </c>
      <c r="F223">
        <v>1.5877000000000001</v>
      </c>
      <c r="G223">
        <v>1.591</v>
      </c>
      <c r="H223">
        <v>1.5902</v>
      </c>
      <c r="I223">
        <v>1.5639</v>
      </c>
      <c r="J223">
        <v>1.482</v>
      </c>
      <c r="K223">
        <v>1.4579</v>
      </c>
      <c r="L223">
        <v>1.4513</v>
      </c>
      <c r="M223">
        <v>1.4782</v>
      </c>
      <c r="N223">
        <v>1.4272</v>
      </c>
      <c r="O223">
        <v>1.4456</v>
      </c>
      <c r="P223">
        <v>1.443</v>
      </c>
      <c r="Q223">
        <v>1.4375</v>
      </c>
      <c r="R223">
        <v>1.4586000000000001</v>
      </c>
      <c r="S223">
        <v>1.4464000000000001</v>
      </c>
      <c r="T223">
        <v>1.4666000000000001</v>
      </c>
      <c r="U223">
        <v>1.468</v>
      </c>
      <c r="V223">
        <v>1.5237</v>
      </c>
      <c r="W223">
        <v>1.5187000000000002</v>
      </c>
    </row>
    <row r="224" spans="2:24" ht="12">
      <c r="B224" s="120">
        <v>42705</v>
      </c>
      <c r="C224" s="139">
        <f t="shared" si="4"/>
        <v>1.7889666666666666</v>
      </c>
      <c r="D224">
        <v>1.9096</v>
      </c>
      <c r="E224">
        <v>1.9019000000000001</v>
      </c>
      <c r="F224">
        <v>1.8994</v>
      </c>
      <c r="G224">
        <v>1.9237</v>
      </c>
      <c r="H224">
        <v>1.9115</v>
      </c>
      <c r="I224">
        <v>1.9201000000000001</v>
      </c>
      <c r="J224">
        <v>1.8717000000000001</v>
      </c>
      <c r="K224">
        <v>1.8461</v>
      </c>
      <c r="L224">
        <v>1.8174000000000001</v>
      </c>
      <c r="M224">
        <v>1.7853</v>
      </c>
      <c r="N224">
        <v>1.7445000000000002</v>
      </c>
      <c r="O224">
        <v>1.7609000000000001</v>
      </c>
      <c r="P224">
        <v>1.7531</v>
      </c>
      <c r="Q224">
        <v>1.734</v>
      </c>
      <c r="R224">
        <v>1.7174</v>
      </c>
      <c r="S224">
        <v>1.6624</v>
      </c>
      <c r="T224">
        <v>1.6761000000000001</v>
      </c>
      <c r="U224">
        <v>1.6876</v>
      </c>
      <c r="V224">
        <v>1.675</v>
      </c>
      <c r="W224">
        <v>1.6987</v>
      </c>
      <c r="X224">
        <v>1.6719000000000002</v>
      </c>
    </row>
    <row r="225" spans="2:24" ht="12">
      <c r="B225" s="150">
        <v>42736</v>
      </c>
      <c r="C225" s="138">
        <f t="shared" si="4"/>
        <v>1.6550428571428573</v>
      </c>
      <c r="D225">
        <v>1.5488000000000002</v>
      </c>
      <c r="E225">
        <v>1.5506</v>
      </c>
      <c r="F225">
        <v>1.6115000000000002</v>
      </c>
      <c r="G225">
        <v>1.5541</v>
      </c>
      <c r="H225">
        <v>1.5861</v>
      </c>
      <c r="I225">
        <v>1.597</v>
      </c>
      <c r="J225">
        <v>1.6261</v>
      </c>
      <c r="K225">
        <v>1.6155000000000002</v>
      </c>
      <c r="L225">
        <v>1.6103</v>
      </c>
      <c r="M225">
        <v>1.6656</v>
      </c>
      <c r="N225">
        <v>1.6685</v>
      </c>
      <c r="O225">
        <v>1.6936</v>
      </c>
      <c r="P225">
        <v>1.6846</v>
      </c>
      <c r="Q225">
        <v>1.6514</v>
      </c>
      <c r="R225">
        <v>1.6671</v>
      </c>
      <c r="S225">
        <v>1.7732</v>
      </c>
      <c r="T225">
        <v>1.7699</v>
      </c>
      <c r="U225">
        <v>1.7308000000000001</v>
      </c>
      <c r="V225">
        <v>1.7056</v>
      </c>
      <c r="W225">
        <v>1.7737</v>
      </c>
      <c r="X225">
        <v>1.6719000000000002</v>
      </c>
    </row>
    <row r="226" spans="2:22" ht="12">
      <c r="B226" s="150">
        <v>42767</v>
      </c>
      <c r="C226" s="138">
        <f t="shared" si="4"/>
        <v>1.6413105263157897</v>
      </c>
      <c r="D226">
        <v>1.7489000000000001</v>
      </c>
      <c r="E226">
        <v>1.7157</v>
      </c>
      <c r="F226">
        <v>1.7359</v>
      </c>
      <c r="G226">
        <v>1.7052</v>
      </c>
      <c r="H226">
        <v>1.7302</v>
      </c>
      <c r="I226">
        <v>1.7199</v>
      </c>
      <c r="J226">
        <v>1.7078</v>
      </c>
      <c r="K226">
        <v>1.6995</v>
      </c>
      <c r="L226">
        <v>1.6887</v>
      </c>
      <c r="M226">
        <v>1.6551</v>
      </c>
      <c r="N226">
        <v>1.6583</v>
      </c>
      <c r="O226">
        <v>1.6124</v>
      </c>
      <c r="P226">
        <v>1.5563</v>
      </c>
      <c r="Q226">
        <v>1.5224</v>
      </c>
      <c r="R226">
        <v>1.524</v>
      </c>
      <c r="S226">
        <v>1.5510000000000002</v>
      </c>
      <c r="T226">
        <v>1.5527</v>
      </c>
      <c r="U226">
        <v>1.5647</v>
      </c>
      <c r="V226">
        <v>1.5362</v>
      </c>
    </row>
    <row r="227" spans="2:26" ht="12">
      <c r="B227" s="150">
        <v>42795</v>
      </c>
      <c r="C227" s="138">
        <f t="shared" si="4"/>
        <v>1.691291304347826</v>
      </c>
      <c r="D227">
        <v>1.6697</v>
      </c>
      <c r="E227">
        <v>1.6611</v>
      </c>
      <c r="F227">
        <v>1.643</v>
      </c>
      <c r="G227">
        <v>1.6394</v>
      </c>
      <c r="H227">
        <v>1.6314</v>
      </c>
      <c r="I227">
        <v>1.6238000000000001</v>
      </c>
      <c r="J227">
        <v>1.6286</v>
      </c>
      <c r="K227">
        <v>1.6309</v>
      </c>
      <c r="L227">
        <v>1.6438000000000001</v>
      </c>
      <c r="M227">
        <v>1.6402</v>
      </c>
      <c r="N227">
        <v>1.6315000000000002</v>
      </c>
      <c r="O227">
        <v>1.6656</v>
      </c>
      <c r="P227">
        <v>1.6484</v>
      </c>
      <c r="Q227">
        <v>1.6674</v>
      </c>
      <c r="R227">
        <v>1.6835</v>
      </c>
      <c r="S227">
        <v>1.7348000000000001</v>
      </c>
      <c r="T227">
        <v>1.7592</v>
      </c>
      <c r="U227">
        <v>1.8055</v>
      </c>
      <c r="V227">
        <v>1.7888000000000002</v>
      </c>
      <c r="W227">
        <v>1.7688000000000001</v>
      </c>
      <c r="X227">
        <v>1.7511</v>
      </c>
      <c r="Y227">
        <v>1.7893000000000001</v>
      </c>
      <c r="Z227">
        <v>1.7939</v>
      </c>
    </row>
    <row r="228" spans="2:23" ht="12">
      <c r="B228" s="150">
        <v>42826</v>
      </c>
      <c r="C228" s="138">
        <f t="shared" si="4"/>
        <v>1.6921800000000005</v>
      </c>
      <c r="D228">
        <v>1.6352</v>
      </c>
      <c r="E228">
        <v>1.6634</v>
      </c>
      <c r="F228">
        <v>1.6787</v>
      </c>
      <c r="G228">
        <v>1.6781000000000001</v>
      </c>
      <c r="H228">
        <v>1.6892</v>
      </c>
      <c r="I228">
        <v>1.6932</v>
      </c>
      <c r="J228">
        <v>1.6866</v>
      </c>
      <c r="K228">
        <v>1.7004000000000001</v>
      </c>
      <c r="L228">
        <v>1.7129</v>
      </c>
      <c r="M228">
        <v>1.7184000000000001</v>
      </c>
      <c r="N228">
        <v>1.7174</v>
      </c>
      <c r="O228">
        <v>1.7157</v>
      </c>
      <c r="P228">
        <v>1.7086000000000001</v>
      </c>
      <c r="Q228">
        <v>1.7069</v>
      </c>
      <c r="R228">
        <v>1.6958</v>
      </c>
      <c r="S228">
        <v>1.6888</v>
      </c>
      <c r="T228">
        <v>1.6960000000000002</v>
      </c>
      <c r="U228">
        <v>1.6996</v>
      </c>
      <c r="V228">
        <v>1.6769</v>
      </c>
      <c r="W228">
        <v>1.6818</v>
      </c>
    </row>
    <row r="229" spans="2:27" ht="12">
      <c r="B229" s="150">
        <v>42856</v>
      </c>
      <c r="C229" s="138">
        <f t="shared" si="4"/>
        <v>1.633781818181818</v>
      </c>
      <c r="D229">
        <v>1.6718000000000002</v>
      </c>
      <c r="E229">
        <v>1.6956</v>
      </c>
      <c r="F229">
        <v>1.6868</v>
      </c>
      <c r="G229">
        <v>1.7352</v>
      </c>
      <c r="H229">
        <v>1.7342</v>
      </c>
      <c r="I229">
        <v>1.7302</v>
      </c>
      <c r="J229">
        <v>1.7051</v>
      </c>
      <c r="K229">
        <v>1.6684</v>
      </c>
      <c r="L229">
        <v>1.641</v>
      </c>
      <c r="M229">
        <v>1.6144</v>
      </c>
      <c r="N229">
        <v>1.6263</v>
      </c>
      <c r="O229">
        <v>1.6129</v>
      </c>
      <c r="P229">
        <v>1.6097000000000001</v>
      </c>
      <c r="Q229">
        <v>1.5803</v>
      </c>
      <c r="R229">
        <v>1.5473000000000001</v>
      </c>
      <c r="S229">
        <v>1.5569000000000002</v>
      </c>
      <c r="T229">
        <v>1.5374</v>
      </c>
      <c r="U229">
        <v>1.5372000000000001</v>
      </c>
      <c r="V229">
        <v>1.6035000000000001</v>
      </c>
      <c r="W229">
        <v>1.5999</v>
      </c>
      <c r="X229">
        <v>1.6188</v>
      </c>
      <c r="Y229">
        <v>1.6303</v>
      </c>
      <c r="Z229" s="129" t="s">
        <v>98</v>
      </c>
      <c r="AA229" s="129" t="s">
        <v>98</v>
      </c>
    </row>
    <row r="230" spans="2:25" ht="12">
      <c r="B230" s="150">
        <v>42887</v>
      </c>
      <c r="C230" s="138">
        <f t="shared" si="4"/>
        <v>1.5385454545454549</v>
      </c>
      <c r="D230">
        <v>1.5806</v>
      </c>
      <c r="E230">
        <v>1.5739</v>
      </c>
      <c r="F230">
        <v>1.5559</v>
      </c>
      <c r="G230">
        <v>1.5059</v>
      </c>
      <c r="H230">
        <v>1.4999</v>
      </c>
      <c r="I230">
        <v>1.4822</v>
      </c>
      <c r="J230">
        <v>1.4764000000000002</v>
      </c>
      <c r="K230">
        <v>1.5068000000000001</v>
      </c>
      <c r="L230">
        <v>1.5263</v>
      </c>
      <c r="M230">
        <v>1.5356</v>
      </c>
      <c r="N230">
        <v>1.5081</v>
      </c>
      <c r="O230">
        <v>1.5005000000000002</v>
      </c>
      <c r="P230">
        <v>1.5446</v>
      </c>
      <c r="Q230">
        <v>1.5201</v>
      </c>
      <c r="R230">
        <v>1.5135</v>
      </c>
      <c r="S230">
        <v>1.5089000000000001</v>
      </c>
      <c r="T230">
        <v>1.5121</v>
      </c>
      <c r="U230">
        <v>1.564</v>
      </c>
      <c r="V230">
        <v>1.5702</v>
      </c>
      <c r="W230">
        <v>1.613</v>
      </c>
      <c r="X230">
        <v>1.6163</v>
      </c>
      <c r="Y230">
        <v>1.6332</v>
      </c>
    </row>
    <row r="231" spans="2:23" ht="12">
      <c r="B231" s="150">
        <v>42917</v>
      </c>
      <c r="C231" s="138">
        <f t="shared" si="4"/>
        <v>1.5561099999999999</v>
      </c>
      <c r="D231">
        <v>0.7404999999999999</v>
      </c>
      <c r="E231">
        <v>1.703</v>
      </c>
      <c r="F231">
        <v>1.6934</v>
      </c>
      <c r="G231">
        <v>1.6596</v>
      </c>
      <c r="H231">
        <v>1.5929</v>
      </c>
      <c r="I231">
        <v>1.5885</v>
      </c>
      <c r="J231">
        <v>1.602</v>
      </c>
      <c r="K231">
        <v>1.6067</v>
      </c>
      <c r="L231">
        <v>1.5644</v>
      </c>
      <c r="M231">
        <v>1.5607</v>
      </c>
      <c r="N231">
        <v>1.584</v>
      </c>
      <c r="O231">
        <v>1.5722</v>
      </c>
      <c r="P231">
        <v>1.5662</v>
      </c>
      <c r="Q231">
        <v>1.5719</v>
      </c>
      <c r="R231">
        <v>1.5519</v>
      </c>
      <c r="S231">
        <v>1.5508000000000002</v>
      </c>
      <c r="T231">
        <v>1.5862</v>
      </c>
      <c r="U231">
        <v>1.5931</v>
      </c>
      <c r="V231">
        <v>1.6285</v>
      </c>
      <c r="W231">
        <v>1.6057000000000001</v>
      </c>
    </row>
    <row r="232" spans="2:26" ht="12">
      <c r="B232" s="150">
        <v>42948</v>
      </c>
      <c r="C232" s="138">
        <f t="shared" si="4"/>
        <v>1.7707217391304346</v>
      </c>
      <c r="D232">
        <v>1.8466</v>
      </c>
      <c r="E232">
        <v>1.838</v>
      </c>
      <c r="F232">
        <v>1.7896</v>
      </c>
      <c r="G232">
        <v>1.7769000000000001</v>
      </c>
      <c r="H232">
        <v>1.7681</v>
      </c>
      <c r="I232">
        <v>1.7688000000000001</v>
      </c>
      <c r="J232">
        <v>1.7411</v>
      </c>
      <c r="K232">
        <v>1.7229</v>
      </c>
      <c r="L232">
        <v>1.7593</v>
      </c>
      <c r="M232">
        <v>1.723</v>
      </c>
      <c r="N232">
        <v>1.7258</v>
      </c>
      <c r="O232">
        <v>1.736</v>
      </c>
      <c r="P232">
        <v>1.7426000000000001</v>
      </c>
      <c r="Q232">
        <v>1.7815</v>
      </c>
      <c r="R232">
        <v>1.7716</v>
      </c>
      <c r="S232">
        <v>1.7869000000000002</v>
      </c>
      <c r="T232">
        <v>1.7685</v>
      </c>
      <c r="U232">
        <v>1.7830000000000001</v>
      </c>
      <c r="V232">
        <v>1.7878</v>
      </c>
      <c r="W232">
        <v>1.7738</v>
      </c>
      <c r="X232">
        <v>1.7872000000000001</v>
      </c>
      <c r="Y232">
        <v>1.7715</v>
      </c>
      <c r="Z232">
        <v>1.7761</v>
      </c>
    </row>
    <row r="233" spans="2:22" ht="14.25">
      <c r="B233" s="150">
        <v>42979</v>
      </c>
      <c r="C233" s="138">
        <f t="shared" si="4"/>
        <v>1.9309789473684211</v>
      </c>
      <c r="D233" s="130">
        <v>2.0004999999999997</v>
      </c>
      <c r="E233" s="130">
        <v>1.9865000000000002</v>
      </c>
      <c r="F233" s="130">
        <v>1.9894</v>
      </c>
      <c r="G233" s="130">
        <v>1.9563</v>
      </c>
      <c r="H233" s="130">
        <v>1.9554000000000002</v>
      </c>
      <c r="I233" s="130">
        <v>1.9385000000000001</v>
      </c>
      <c r="J233" s="130">
        <v>1.9073</v>
      </c>
      <c r="K233" s="130">
        <v>1.9214</v>
      </c>
      <c r="L233" s="130">
        <v>1.9316</v>
      </c>
      <c r="M233" s="130">
        <v>1.9044</v>
      </c>
      <c r="N233" s="130">
        <v>1.8957000000000002</v>
      </c>
      <c r="O233" s="130">
        <v>1.8668</v>
      </c>
      <c r="P233" s="130">
        <v>1.8755000000000002</v>
      </c>
      <c r="Q233" s="130">
        <v>1.9099000000000002</v>
      </c>
      <c r="R233" s="130">
        <v>1.9363000000000001</v>
      </c>
      <c r="S233" s="130">
        <v>1.9056</v>
      </c>
      <c r="T233" s="130">
        <v>1.9221000000000001</v>
      </c>
      <c r="U233" s="130">
        <v>1.9468</v>
      </c>
      <c r="V233" s="130">
        <v>1.9386</v>
      </c>
    </row>
    <row r="234" spans="2:25" ht="14.25">
      <c r="B234" s="150">
        <v>43009</v>
      </c>
      <c r="C234" s="138">
        <f t="shared" si="4"/>
        <v>2.0266272727272723</v>
      </c>
      <c r="D234" s="130">
        <v>2.1134</v>
      </c>
      <c r="E234" s="130">
        <v>2.1176</v>
      </c>
      <c r="F234" s="130">
        <v>2.0734</v>
      </c>
      <c r="G234" s="130">
        <v>2.0406999999999997</v>
      </c>
      <c r="H234" s="130">
        <v>2.1090999999999998</v>
      </c>
      <c r="I234" s="130">
        <v>2.0892</v>
      </c>
      <c r="J234" s="130">
        <v>2.1033</v>
      </c>
      <c r="K234" s="130">
        <v>2.0826</v>
      </c>
      <c r="L234" s="130">
        <v>2.0641</v>
      </c>
      <c r="M234" s="130">
        <v>2.0747</v>
      </c>
      <c r="N234" s="130">
        <v>2.0738999999999996</v>
      </c>
      <c r="O234" s="130">
        <v>2.0471999999999997</v>
      </c>
      <c r="P234" s="130">
        <v>1.9909999999999999</v>
      </c>
      <c r="Q234" s="130">
        <v>2.0006</v>
      </c>
      <c r="R234" s="130">
        <v>1.9635</v>
      </c>
      <c r="S234" s="130">
        <v>1.9338</v>
      </c>
      <c r="T234" s="130">
        <v>1.9329</v>
      </c>
      <c r="U234" s="130">
        <v>1.9559</v>
      </c>
      <c r="V234" s="130">
        <v>1.9527</v>
      </c>
      <c r="W234" s="130">
        <v>1.9297</v>
      </c>
      <c r="X234" s="130">
        <v>1.9480000000000002</v>
      </c>
      <c r="Y234" s="130">
        <v>1.9885</v>
      </c>
    </row>
    <row r="235" spans="2:25" ht="14.25">
      <c r="B235" s="116">
        <v>43040</v>
      </c>
      <c r="C235" s="138">
        <f t="shared" si="4"/>
        <v>2.0899590909090904</v>
      </c>
      <c r="D235" s="128">
        <v>2</v>
      </c>
      <c r="E235" s="128">
        <v>2.0269999999999997</v>
      </c>
      <c r="F235" s="128">
        <v>2.0726999999999998</v>
      </c>
      <c r="G235" s="128">
        <v>2.1035</v>
      </c>
      <c r="H235" s="128">
        <v>2.0999</v>
      </c>
      <c r="I235" s="128">
        <v>2.0999</v>
      </c>
      <c r="J235" s="128">
        <v>2.1063</v>
      </c>
      <c r="K235" s="128">
        <v>2.0919</v>
      </c>
      <c r="L235" s="128">
        <v>2.0597</v>
      </c>
      <c r="M235" s="128">
        <v>1.9945000000000002</v>
      </c>
      <c r="N235" s="128">
        <v>2.0111</v>
      </c>
      <c r="O235" s="128">
        <v>2.0604999999999998</v>
      </c>
      <c r="P235" s="128">
        <v>2.0854</v>
      </c>
      <c r="Q235" s="128">
        <v>2.0997</v>
      </c>
      <c r="R235" s="128">
        <v>2.1111999999999997</v>
      </c>
      <c r="S235" s="128">
        <v>2.1167</v>
      </c>
      <c r="T235" s="128">
        <v>2.1167</v>
      </c>
      <c r="U235" s="128">
        <v>2.161</v>
      </c>
      <c r="V235" s="128">
        <v>2.166</v>
      </c>
      <c r="W235" s="128">
        <v>2.1184</v>
      </c>
      <c r="X235" s="128">
        <v>2.126</v>
      </c>
      <c r="Y235" s="128">
        <v>2.151</v>
      </c>
    </row>
    <row r="236" spans="2:25" ht="14.25">
      <c r="B236" s="116">
        <v>43070</v>
      </c>
      <c r="C236" s="138">
        <f t="shared" si="4"/>
        <v>2.0343</v>
      </c>
      <c r="D236" s="128">
        <v>2.1555999999999997</v>
      </c>
      <c r="E236" s="128">
        <v>2.1614</v>
      </c>
      <c r="F236" s="128">
        <v>2.1142</v>
      </c>
      <c r="G236" s="128">
        <v>2.1142</v>
      </c>
      <c r="H236" s="128">
        <v>2.0883</v>
      </c>
      <c r="I236" s="128">
        <v>2.0827</v>
      </c>
      <c r="J236" s="128">
        <v>2.0835999999999997</v>
      </c>
      <c r="K236" s="128">
        <v>2.0553</v>
      </c>
      <c r="L236" s="128">
        <v>1.9938</v>
      </c>
      <c r="M236" s="128">
        <v>1.9848999999999999</v>
      </c>
      <c r="N236" s="128">
        <v>1.9796000000000002</v>
      </c>
      <c r="O236" s="128">
        <v>2.0105</v>
      </c>
      <c r="P236" s="128">
        <v>2.0124999999999997</v>
      </c>
      <c r="Q236" s="128">
        <v>1.9966000000000002</v>
      </c>
      <c r="R236" s="128">
        <v>1.9595</v>
      </c>
      <c r="S236" s="128">
        <v>1.9260000000000002</v>
      </c>
      <c r="T236" s="128">
        <v>1.9786</v>
      </c>
      <c r="U236" s="128">
        <v>1.9848999999999999</v>
      </c>
      <c r="V236" s="128">
        <v>2.0271</v>
      </c>
      <c r="W236" s="128">
        <v>1.9767</v>
      </c>
      <c r="X236" s="128"/>
      <c r="Y236" s="128"/>
    </row>
    <row r="237" spans="2:26" ht="14.25">
      <c r="B237" s="115">
        <v>43101</v>
      </c>
      <c r="C237" s="139">
        <f t="shared" si="4"/>
        <v>2.198560869565217</v>
      </c>
      <c r="D237" s="130">
        <v>2.2403</v>
      </c>
      <c r="E237" s="130">
        <v>2.2658</v>
      </c>
      <c r="F237" s="130">
        <v>2.282</v>
      </c>
      <c r="G237" s="130">
        <v>2.2525</v>
      </c>
      <c r="H237" s="130">
        <v>2.2291999999999996</v>
      </c>
      <c r="I237" s="130">
        <v>2.2036</v>
      </c>
      <c r="J237" s="130">
        <v>2.1957</v>
      </c>
      <c r="K237" s="130">
        <v>2.2014</v>
      </c>
      <c r="L237" s="130">
        <v>2.1869</v>
      </c>
      <c r="M237" s="130">
        <v>2.1972</v>
      </c>
      <c r="N237" s="130">
        <v>2.1959</v>
      </c>
      <c r="O237" s="130">
        <v>2.1995</v>
      </c>
      <c r="P237" s="130">
        <v>2.1936999999999998</v>
      </c>
      <c r="Q237" s="130">
        <v>2.174</v>
      </c>
      <c r="R237" s="130">
        <v>2.1980999999999997</v>
      </c>
      <c r="S237" s="130">
        <v>2.1864</v>
      </c>
      <c r="T237" s="130">
        <v>2.1568</v>
      </c>
      <c r="U237" s="130">
        <v>2.1327</v>
      </c>
      <c r="V237" s="130">
        <v>2.1489</v>
      </c>
      <c r="W237" s="130">
        <v>2.1906</v>
      </c>
      <c r="X237" s="130">
        <v>2.1696999999999997</v>
      </c>
      <c r="Y237" s="130">
        <v>2.183</v>
      </c>
      <c r="Z237" s="130">
        <v>2.183</v>
      </c>
    </row>
    <row r="238" spans="2:26" ht="14.25">
      <c r="B238" s="115">
        <v>43132</v>
      </c>
      <c r="C238" s="139">
        <f t="shared" si="4"/>
        <v>2.0513105263157896</v>
      </c>
      <c r="D238" s="130">
        <v>2.0833</v>
      </c>
      <c r="E238" s="130">
        <v>2.0122999999999998</v>
      </c>
      <c r="F238" s="130">
        <v>1.9978</v>
      </c>
      <c r="G238" s="130">
        <v>1.9927</v>
      </c>
      <c r="H238" s="130">
        <v>1.9941000000000002</v>
      </c>
      <c r="I238" s="130">
        <v>1.9819000000000002</v>
      </c>
      <c r="J238" s="130">
        <v>1.9803</v>
      </c>
      <c r="K238" s="130">
        <v>1.9749999999999999</v>
      </c>
      <c r="L238" s="130">
        <v>1.9733000000000003</v>
      </c>
      <c r="M238" s="130">
        <v>1.9342000000000001</v>
      </c>
      <c r="N238" s="130">
        <v>1.9537000000000002</v>
      </c>
      <c r="O238" s="130">
        <v>1.9787000000000001</v>
      </c>
      <c r="P238" s="130">
        <v>2.0391</v>
      </c>
      <c r="Q238" s="130">
        <v>2.0604999999999998</v>
      </c>
      <c r="R238" s="130">
        <v>2.1311999999999998</v>
      </c>
      <c r="S238" s="130">
        <v>2.1822</v>
      </c>
      <c r="T238" s="130">
        <v>2.2237999999999998</v>
      </c>
      <c r="U238" s="130">
        <v>2.2493</v>
      </c>
      <c r="V238" s="130">
        <v>2.2315</v>
      </c>
      <c r="W238" s="130"/>
      <c r="X238" s="130"/>
      <c r="Y238" s="130"/>
      <c r="Z238" s="130"/>
    </row>
    <row r="239" spans="2:25" ht="14.25">
      <c r="B239" s="115">
        <v>43160</v>
      </c>
      <c r="C239" s="139">
        <f t="shared" si="4"/>
        <v>1.9698636363636362</v>
      </c>
      <c r="D239" s="130">
        <v>2.0606999999999998</v>
      </c>
      <c r="E239" s="130">
        <v>2.0579</v>
      </c>
      <c r="F239" s="130">
        <v>2.0757999999999996</v>
      </c>
      <c r="G239" s="130">
        <v>2.0677999999999996</v>
      </c>
      <c r="H239" s="130">
        <v>2.0606999999999998</v>
      </c>
      <c r="I239" s="130">
        <v>2.0284</v>
      </c>
      <c r="J239" s="130">
        <v>2.0366</v>
      </c>
      <c r="K239" s="130">
        <v>1.99</v>
      </c>
      <c r="L239" s="130">
        <v>1.9465000000000001</v>
      </c>
      <c r="M239" s="130">
        <v>1.9418</v>
      </c>
      <c r="N239" s="130">
        <v>1.9178000000000002</v>
      </c>
      <c r="O239" s="130">
        <v>1.9024</v>
      </c>
      <c r="P239" s="130">
        <v>1.9044</v>
      </c>
      <c r="Q239" s="130">
        <v>1.8869</v>
      </c>
      <c r="R239" s="130">
        <v>1.9082000000000001</v>
      </c>
      <c r="S239" s="130">
        <v>1.8781</v>
      </c>
      <c r="T239" s="130">
        <v>1.9017000000000002</v>
      </c>
      <c r="U239" s="130">
        <v>1.9489</v>
      </c>
      <c r="V239" s="130">
        <v>1.9565</v>
      </c>
      <c r="W239">
        <v>1.9392</v>
      </c>
      <c r="X239">
        <v>1.9522000000000002</v>
      </c>
      <c r="Y239">
        <v>1.9745000000000001</v>
      </c>
    </row>
    <row r="240" spans="2:24" ht="14.25">
      <c r="B240" s="115">
        <v>43191</v>
      </c>
      <c r="C240" s="139">
        <f t="shared" si="4"/>
        <v>2.1415999999999995</v>
      </c>
      <c r="D240" s="130">
        <v>2.231</v>
      </c>
      <c r="E240" s="130">
        <v>2.2333</v>
      </c>
      <c r="F240" s="130">
        <v>2.2108999999999996</v>
      </c>
      <c r="G240" s="130">
        <v>2.2020999999999997</v>
      </c>
      <c r="H240" s="130">
        <v>2.2256</v>
      </c>
      <c r="I240" s="130">
        <v>2.2100999999999997</v>
      </c>
      <c r="J240" s="130">
        <v>2.2026999999999997</v>
      </c>
      <c r="K240" s="130">
        <v>2.1837999999999997</v>
      </c>
      <c r="L240" s="130">
        <v>2.1515</v>
      </c>
      <c r="M240" s="130">
        <v>2.1616</v>
      </c>
      <c r="N240" s="130">
        <v>2.1906999999999996</v>
      </c>
      <c r="O240" s="130">
        <v>2.1744999999999997</v>
      </c>
      <c r="P240" s="130">
        <v>2.1833</v>
      </c>
      <c r="Q240" s="130">
        <v>2.1492</v>
      </c>
      <c r="R240" s="130">
        <v>2.0719</v>
      </c>
      <c r="S240" s="130">
        <v>2.0212999999999997</v>
      </c>
      <c r="T240" s="130">
        <v>2.0246</v>
      </c>
      <c r="U240" s="130">
        <v>2.0221999999999998</v>
      </c>
      <c r="V240" s="130">
        <v>2.0374999999999996</v>
      </c>
      <c r="W240">
        <v>2.0269</v>
      </c>
      <c r="X240">
        <v>2.0589</v>
      </c>
    </row>
    <row r="241" spans="2:26" ht="14.25">
      <c r="B241" s="115">
        <v>43221</v>
      </c>
      <c r="C241" s="139">
        <f t="shared" si="4"/>
        <v>2.324860869565217</v>
      </c>
      <c r="D241" s="130">
        <v>2.3213</v>
      </c>
      <c r="E241" s="130">
        <v>2.2874</v>
      </c>
      <c r="F241" s="130">
        <v>2.3082</v>
      </c>
      <c r="G241" s="130">
        <v>2.3082</v>
      </c>
      <c r="H241" s="130">
        <v>2.3659</v>
      </c>
      <c r="I241" s="130">
        <v>2.3981999999999997</v>
      </c>
      <c r="J241" s="130">
        <v>2.3891</v>
      </c>
      <c r="K241" s="130">
        <v>2.3863999999999996</v>
      </c>
      <c r="L241" s="130">
        <v>2.3823</v>
      </c>
      <c r="M241" s="130">
        <v>2.3889</v>
      </c>
      <c r="N241" s="130">
        <v>2.3785</v>
      </c>
      <c r="O241" s="130">
        <v>2.356</v>
      </c>
      <c r="P241" s="130">
        <v>2.3674</v>
      </c>
      <c r="Q241" s="130">
        <v>2.3447999999999998</v>
      </c>
      <c r="R241" s="130">
        <v>2.3459999999999996</v>
      </c>
      <c r="S241" s="130">
        <v>2.3482</v>
      </c>
      <c r="T241" s="130">
        <v>2.3112</v>
      </c>
      <c r="U241" s="130">
        <v>2.3097</v>
      </c>
      <c r="V241" s="130">
        <v>2.2616</v>
      </c>
      <c r="W241" s="130">
        <v>2.2193</v>
      </c>
      <c r="X241" s="130">
        <v>2.2277</v>
      </c>
      <c r="Y241" s="130">
        <v>2.2098999999999998</v>
      </c>
      <c r="Z241" s="130">
        <v>2.2556</v>
      </c>
    </row>
    <row r="242" spans="2:24" ht="12">
      <c r="B242" s="120">
        <v>43252</v>
      </c>
      <c r="C242" s="139">
        <f t="shared" si="4"/>
        <v>2.239752380952381</v>
      </c>
      <c r="D242">
        <v>2.2799</v>
      </c>
      <c r="E242">
        <v>2.2719</v>
      </c>
      <c r="F242">
        <v>2.231</v>
      </c>
      <c r="G242">
        <v>2.2015</v>
      </c>
      <c r="H242">
        <v>2.2175</v>
      </c>
      <c r="I242">
        <v>2.1691</v>
      </c>
      <c r="J242">
        <v>2.2041</v>
      </c>
      <c r="K242">
        <v>2.2193</v>
      </c>
      <c r="L242">
        <v>2.2285999999999997</v>
      </c>
      <c r="M242">
        <v>2.1811</v>
      </c>
      <c r="N242">
        <v>2.2443</v>
      </c>
      <c r="O242">
        <v>2.2670999999999997</v>
      </c>
      <c r="P242">
        <v>2.2537</v>
      </c>
      <c r="Q242">
        <v>2.2506</v>
      </c>
      <c r="R242">
        <v>2.2607999999999997</v>
      </c>
      <c r="S242">
        <v>2.2719</v>
      </c>
      <c r="T242">
        <v>2.2226999999999997</v>
      </c>
      <c r="U242">
        <v>2.2371999999999996</v>
      </c>
      <c r="V242">
        <v>2.2544999999999997</v>
      </c>
      <c r="W242">
        <v>2.2748999999999997</v>
      </c>
      <c r="X242">
        <v>2.2931</v>
      </c>
    </row>
    <row r="243" spans="2:28" ht="12">
      <c r="B243" s="120">
        <v>43282</v>
      </c>
      <c r="C243" s="139">
        <f t="shared" si="4"/>
        <v>2.225025</v>
      </c>
      <c r="D243">
        <v>2.2963999999999998</v>
      </c>
      <c r="E243">
        <v>2.2427</v>
      </c>
      <c r="F243">
        <v>2.2504999999999997</v>
      </c>
      <c r="G243">
        <v>2.2500999999999998</v>
      </c>
      <c r="H243">
        <v>2.2631</v>
      </c>
      <c r="I243">
        <v>2.254</v>
      </c>
      <c r="J243">
        <v>2.2788999999999997</v>
      </c>
      <c r="K243">
        <v>2.3019</v>
      </c>
      <c r="L243">
        <v>2.1874</v>
      </c>
      <c r="M243">
        <v>2.2012</v>
      </c>
      <c r="N243">
        <v>2.2157</v>
      </c>
      <c r="O243">
        <v>2.1422</v>
      </c>
      <c r="P243">
        <v>2.1571</v>
      </c>
      <c r="Q243">
        <v>2.1767</v>
      </c>
      <c r="R243">
        <v>2.1771</v>
      </c>
      <c r="S243">
        <v>2.1919</v>
      </c>
      <c r="T243">
        <v>2.2033</v>
      </c>
      <c r="U243">
        <v>2.2194</v>
      </c>
      <c r="V243">
        <v>2.2415</v>
      </c>
      <c r="W243">
        <v>2.2588</v>
      </c>
      <c r="X243">
        <v>2.2387</v>
      </c>
      <c r="Y243">
        <v>2.2565</v>
      </c>
      <c r="Z243">
        <v>2.2168</v>
      </c>
      <c r="AA243">
        <v>2.1787</v>
      </c>
      <c r="AB243">
        <v>2.2156</v>
      </c>
    </row>
    <row r="244" spans="2:26" ht="14.25">
      <c r="B244" s="120">
        <v>43313</v>
      </c>
      <c r="C244" s="139">
        <f t="shared" si="4"/>
        <v>2.2286130434782603</v>
      </c>
      <c r="D244" s="130">
        <v>2.3371</v>
      </c>
      <c r="E244" s="130">
        <v>2.3223</v>
      </c>
      <c r="F244" s="130">
        <v>2.295</v>
      </c>
      <c r="G244" s="130">
        <v>2.2876</v>
      </c>
      <c r="H244" s="130">
        <v>2.268</v>
      </c>
      <c r="I244" s="130">
        <v>2.2426</v>
      </c>
      <c r="J244" s="130">
        <v>2.2379</v>
      </c>
      <c r="K244" s="130">
        <v>2.1986</v>
      </c>
      <c r="L244" s="130">
        <v>2.1917999999999997</v>
      </c>
      <c r="M244" s="130">
        <v>2.1693</v>
      </c>
      <c r="N244" s="130">
        <v>2.169</v>
      </c>
      <c r="O244" s="130">
        <v>2.1665</v>
      </c>
      <c r="P244" s="130">
        <v>2.2045</v>
      </c>
      <c r="Q244" s="130">
        <v>2.2154</v>
      </c>
      <c r="R244" s="130">
        <v>2.2281999999999997</v>
      </c>
      <c r="S244" s="130">
        <v>2.2056</v>
      </c>
      <c r="T244" s="130">
        <v>2.2098999999999998</v>
      </c>
      <c r="U244" s="130">
        <v>2.2574</v>
      </c>
      <c r="V244" s="130">
        <v>2.2269</v>
      </c>
      <c r="W244" s="130">
        <v>2.2134</v>
      </c>
      <c r="X244" s="130">
        <v>2.2156</v>
      </c>
      <c r="Y244" s="130">
        <v>2.1787</v>
      </c>
      <c r="Z244" s="130">
        <v>2.2168</v>
      </c>
    </row>
    <row r="245" spans="2:26" ht="14.25">
      <c r="B245" s="120">
        <v>43344</v>
      </c>
      <c r="C245" s="139">
        <f aca="true" t="shared" si="5" ref="C245:C311">AVERAGE(D245:AA245)</f>
        <v>2.31413</v>
      </c>
      <c r="D245" s="130">
        <v>2.3272999999999997</v>
      </c>
      <c r="E245" s="130">
        <v>2.3319</v>
      </c>
      <c r="F245" s="130">
        <v>2.3302</v>
      </c>
      <c r="G245" s="130">
        <v>2.3156</v>
      </c>
      <c r="H245" s="130">
        <v>2.292</v>
      </c>
      <c r="I245" s="130">
        <v>2.296</v>
      </c>
      <c r="J245" s="130">
        <v>2.2929999999999997</v>
      </c>
      <c r="K245" s="130">
        <v>2.3247</v>
      </c>
      <c r="L245" s="130">
        <v>2.3204</v>
      </c>
      <c r="M245" s="130">
        <v>2.28</v>
      </c>
      <c r="N245" s="130">
        <v>2.2657</v>
      </c>
      <c r="O245" s="130">
        <v>2.2672</v>
      </c>
      <c r="P245" s="130">
        <v>2.3003</v>
      </c>
      <c r="Q245" s="130">
        <v>2.3093</v>
      </c>
      <c r="R245" s="130">
        <v>2.2911</v>
      </c>
      <c r="S245" s="130">
        <v>2.2885999999999997</v>
      </c>
      <c r="T245" s="130">
        <v>2.3262</v>
      </c>
      <c r="U245" s="130">
        <v>2.3581</v>
      </c>
      <c r="V245" s="130">
        <v>2.3676</v>
      </c>
      <c r="W245" s="130">
        <v>2.3973999999999998</v>
      </c>
      <c r="X245" s="130"/>
      <c r="Y245" s="130"/>
      <c r="Z245" s="130"/>
    </row>
    <row r="246" spans="2:26" ht="14.25">
      <c r="B246" s="120">
        <v>43374</v>
      </c>
      <c r="C246" s="139">
        <f t="shared" si="5"/>
        <v>2.4386347826086956</v>
      </c>
      <c r="D246" s="130">
        <v>2.3989</v>
      </c>
      <c r="E246" s="130">
        <v>2.4124</v>
      </c>
      <c r="F246" s="130">
        <v>2.4311</v>
      </c>
      <c r="G246" s="130">
        <v>2.3944</v>
      </c>
      <c r="H246" s="130">
        <v>2.3745</v>
      </c>
      <c r="I246" s="130">
        <v>2.3682</v>
      </c>
      <c r="J246" s="130">
        <v>2.4392</v>
      </c>
      <c r="K246" s="130">
        <v>2.4153</v>
      </c>
      <c r="L246" s="130">
        <v>2.4002</v>
      </c>
      <c r="M246" s="130">
        <v>2.4086</v>
      </c>
      <c r="N246" s="130">
        <v>2.4379</v>
      </c>
      <c r="O246" s="130">
        <v>2.4246</v>
      </c>
      <c r="P246" s="130">
        <v>2.4294</v>
      </c>
      <c r="Q246" s="130">
        <v>2.4384</v>
      </c>
      <c r="R246" s="130">
        <v>2.4866</v>
      </c>
      <c r="S246" s="130">
        <v>2.5141999999999998</v>
      </c>
      <c r="T246" s="130">
        <v>2.4785</v>
      </c>
      <c r="U246" s="130">
        <v>2.4778</v>
      </c>
      <c r="V246" s="130">
        <v>2.475</v>
      </c>
      <c r="W246" s="130">
        <v>2.5096</v>
      </c>
      <c r="X246">
        <v>2.4779</v>
      </c>
      <c r="Y246">
        <v>2.4773</v>
      </c>
      <c r="Z246">
        <v>2.4186</v>
      </c>
    </row>
    <row r="247" spans="2:25" ht="14.25">
      <c r="B247" s="120">
        <v>43405</v>
      </c>
      <c r="C247" s="139">
        <f t="shared" si="5"/>
        <v>2.2140272727272725</v>
      </c>
      <c r="D247" s="130">
        <v>1.8862999999999999</v>
      </c>
      <c r="E247" s="130">
        <v>1.9052</v>
      </c>
      <c r="F247" s="130">
        <v>1.9733999999999998</v>
      </c>
      <c r="G247" s="130">
        <v>2.0046</v>
      </c>
      <c r="H247" s="130">
        <v>2.1212999999999997</v>
      </c>
      <c r="I247" s="130">
        <v>2.1351999999999998</v>
      </c>
      <c r="J247" s="130">
        <v>2.1351999999999998</v>
      </c>
      <c r="K247" s="130">
        <v>2.1709</v>
      </c>
      <c r="L247" s="130">
        <v>2.2512</v>
      </c>
      <c r="M247" s="130">
        <v>2.2239999999999998</v>
      </c>
      <c r="N247" s="130">
        <v>2.2295</v>
      </c>
      <c r="O247" s="130">
        <v>2.2636</v>
      </c>
      <c r="P247" s="130">
        <v>2.231</v>
      </c>
      <c r="Q247" s="130">
        <v>2.3057</v>
      </c>
      <c r="R247" s="130">
        <v>2.3291999999999997</v>
      </c>
      <c r="S247" s="130">
        <v>2.3251</v>
      </c>
      <c r="T247" s="130">
        <v>2.3708</v>
      </c>
      <c r="U247" s="130">
        <v>2.3321</v>
      </c>
      <c r="V247" s="130">
        <v>2.347</v>
      </c>
      <c r="W247" s="130">
        <v>2.3638</v>
      </c>
      <c r="X247">
        <v>2.3846</v>
      </c>
      <c r="Y247">
        <v>2.4189</v>
      </c>
    </row>
    <row r="248" spans="2:24" ht="14.25">
      <c r="B248" s="120">
        <v>43435</v>
      </c>
      <c r="C248" s="139">
        <f t="shared" si="5"/>
        <v>1.7607190476190477</v>
      </c>
      <c r="D248" s="130">
        <v>1.5620999999999998</v>
      </c>
      <c r="E248" s="130">
        <v>1.6159</v>
      </c>
      <c r="F248" s="130">
        <v>1.6768999999999998</v>
      </c>
      <c r="G248" s="130">
        <v>1.662</v>
      </c>
      <c r="H248" s="130">
        <v>1.6685999999999999</v>
      </c>
      <c r="I248" s="130">
        <v>1.6743999999999999</v>
      </c>
      <c r="J248" s="130">
        <v>1.6747999999999998</v>
      </c>
      <c r="K248" s="130">
        <v>1.7596999999999998</v>
      </c>
      <c r="L248" s="130">
        <v>1.7069999999999999</v>
      </c>
      <c r="M248" s="130">
        <v>1.7724</v>
      </c>
      <c r="N248" s="130">
        <v>1.7891</v>
      </c>
      <c r="O248" s="130">
        <v>1.8293</v>
      </c>
      <c r="P248" s="130">
        <v>1.8092</v>
      </c>
      <c r="Q248" s="130">
        <v>1.8017999999999998</v>
      </c>
      <c r="R248" s="130">
        <v>1.785</v>
      </c>
      <c r="S248" s="130">
        <v>1.8229</v>
      </c>
      <c r="T248" s="130">
        <v>1.8155999999999999</v>
      </c>
      <c r="U248" s="130">
        <v>1.8660999999999999</v>
      </c>
      <c r="V248" s="130">
        <v>1.905</v>
      </c>
      <c r="W248" s="130">
        <v>1.9024999999999999</v>
      </c>
      <c r="X248">
        <v>1.8748</v>
      </c>
    </row>
    <row r="249" spans="2:26" ht="14.25">
      <c r="B249" s="150">
        <v>43466</v>
      </c>
      <c r="C249" s="138">
        <f t="shared" si="5"/>
        <v>1.711978260869565</v>
      </c>
      <c r="D249" s="130">
        <v>1.9821</v>
      </c>
      <c r="E249" s="130">
        <v>1.9537</v>
      </c>
      <c r="F249" s="130">
        <v>1.8754</v>
      </c>
      <c r="G249" s="130">
        <v>1.8984999999999999</v>
      </c>
      <c r="H249" s="130">
        <v>1.9001</v>
      </c>
      <c r="I249" s="130">
        <v>1.904</v>
      </c>
      <c r="J249" s="130">
        <v>1.9221</v>
      </c>
      <c r="K249" s="130">
        <v>1.7711999999999999</v>
      </c>
      <c r="L249" s="130">
        <v>1.7686</v>
      </c>
      <c r="M249" s="130">
        <v>1.6917</v>
      </c>
      <c r="N249" s="130">
        <v>1.6717</v>
      </c>
      <c r="O249" s="130">
        <v>1.6741</v>
      </c>
      <c r="P249" s="130">
        <v>1.6172</v>
      </c>
      <c r="Q249" s="130">
        <v>1.6425999999999998</v>
      </c>
      <c r="R249" s="130">
        <v>1.6262999999999999</v>
      </c>
      <c r="S249" s="130">
        <v>1.5721999999999998</v>
      </c>
      <c r="T249" s="130">
        <v>1.5669</v>
      </c>
      <c r="U249" s="130">
        <v>1.5467</v>
      </c>
      <c r="V249" s="130">
        <v>1.5464</v>
      </c>
      <c r="W249" s="130">
        <v>1.5656999999999999</v>
      </c>
      <c r="X249">
        <v>1.5414999999999999</v>
      </c>
      <c r="Y249">
        <v>1.5684</v>
      </c>
      <c r="Z249">
        <v>1.5684</v>
      </c>
    </row>
    <row r="250" spans="2:23" ht="14.25">
      <c r="B250" s="150">
        <v>43497</v>
      </c>
      <c r="C250" s="138">
        <f t="shared" si="5"/>
        <v>2.040075</v>
      </c>
      <c r="D250" s="130">
        <v>2.1370999999999998</v>
      </c>
      <c r="E250" s="130">
        <v>2.1202</v>
      </c>
      <c r="F250" s="130">
        <v>2.0942</v>
      </c>
      <c r="G250" s="130">
        <v>2.1421</v>
      </c>
      <c r="H250" s="130">
        <v>2.1388</v>
      </c>
      <c r="I250" s="130">
        <v>2.1073999999999997</v>
      </c>
      <c r="J250" s="130">
        <v>2.0852999999999997</v>
      </c>
      <c r="K250" s="130">
        <v>2.0979</v>
      </c>
      <c r="L250" s="130">
        <v>2.0978</v>
      </c>
      <c r="M250" s="130">
        <v>2.0479</v>
      </c>
      <c r="N250" s="130">
        <v>1.9947</v>
      </c>
      <c r="O250" s="130">
        <v>1.9746000000000001</v>
      </c>
      <c r="P250" s="130">
        <v>1.9463</v>
      </c>
      <c r="Q250" s="130">
        <v>1.9691999999999998</v>
      </c>
      <c r="R250" s="130">
        <v>1.9623999999999997</v>
      </c>
      <c r="S250" s="130">
        <v>1.9832</v>
      </c>
      <c r="T250" s="130">
        <v>1.9771999999999998</v>
      </c>
      <c r="U250" s="130">
        <v>1.9868999999999999</v>
      </c>
      <c r="V250" s="130">
        <v>1.98</v>
      </c>
      <c r="W250" s="130">
        <v>1.9583</v>
      </c>
    </row>
    <row r="251" spans="2:24" ht="14.25">
      <c r="B251" s="150">
        <v>43525</v>
      </c>
      <c r="C251" s="138">
        <f t="shared" si="5"/>
        <v>2.0961</v>
      </c>
      <c r="D251" s="130">
        <v>2.0594</v>
      </c>
      <c r="E251" s="130">
        <v>2.0645</v>
      </c>
      <c r="F251" s="130">
        <v>2.0741</v>
      </c>
      <c r="G251" s="130">
        <v>2.0613</v>
      </c>
      <c r="H251" s="130">
        <v>2.052</v>
      </c>
      <c r="I251" s="130">
        <v>2.08</v>
      </c>
      <c r="J251" s="130">
        <v>2.1075</v>
      </c>
      <c r="K251" s="130">
        <v>2.0947999999999998</v>
      </c>
      <c r="L251" s="130">
        <v>2.0876</v>
      </c>
      <c r="M251" s="130">
        <v>2.0852</v>
      </c>
      <c r="N251" s="130">
        <v>2.0987</v>
      </c>
      <c r="O251" s="130">
        <v>2.1058</v>
      </c>
      <c r="P251" s="130">
        <v>2.0997</v>
      </c>
      <c r="Q251" s="130">
        <v>2.1113</v>
      </c>
      <c r="R251" s="130">
        <v>2.1146</v>
      </c>
      <c r="S251" s="130">
        <v>2.1186</v>
      </c>
      <c r="T251" s="130">
        <v>2.1205</v>
      </c>
      <c r="U251" s="130">
        <v>2.1195</v>
      </c>
      <c r="V251" s="130">
        <v>2.1193</v>
      </c>
      <c r="W251" s="130">
        <v>2.1068</v>
      </c>
      <c r="X251">
        <v>2.1369</v>
      </c>
    </row>
    <row r="252" spans="2:25" ht="14.25">
      <c r="B252" s="150">
        <v>43556</v>
      </c>
      <c r="C252" s="138">
        <f t="shared" si="5"/>
        <v>2.1059954545454547</v>
      </c>
      <c r="D252" s="130">
        <v>2.1197</v>
      </c>
      <c r="E252" s="130">
        <v>2.1141</v>
      </c>
      <c r="F252" s="130">
        <v>2.1484</v>
      </c>
      <c r="G252" s="130">
        <v>2.141</v>
      </c>
      <c r="H252" s="130">
        <v>2.1696</v>
      </c>
      <c r="I252" s="130">
        <v>2.16</v>
      </c>
      <c r="J252" s="130">
        <v>2.1393</v>
      </c>
      <c r="K252" s="130">
        <v>2.129</v>
      </c>
      <c r="L252" s="130">
        <v>2.1146</v>
      </c>
      <c r="M252" s="130">
        <v>2.1132999999999997</v>
      </c>
      <c r="N252" s="130">
        <v>2.0823</v>
      </c>
      <c r="O252" s="130">
        <v>2.0869999999999997</v>
      </c>
      <c r="P252" s="130">
        <v>2.0871</v>
      </c>
      <c r="Q252" s="130">
        <v>2.1122</v>
      </c>
      <c r="R252" s="130">
        <v>2.0789999999999997</v>
      </c>
      <c r="S252" s="130">
        <v>2.0977</v>
      </c>
      <c r="T252" s="130">
        <v>2.1036</v>
      </c>
      <c r="U252" s="130">
        <v>2.0763</v>
      </c>
      <c r="V252" s="130">
        <v>2.0776</v>
      </c>
      <c r="W252" s="130">
        <v>2.0779</v>
      </c>
      <c r="X252">
        <v>2.0589</v>
      </c>
      <c r="Y252">
        <v>2.0433</v>
      </c>
    </row>
    <row r="253" spans="2:26" ht="14.25">
      <c r="B253" s="150">
        <v>43586</v>
      </c>
      <c r="C253" s="138">
        <f t="shared" si="5"/>
        <v>2.0911695652173914</v>
      </c>
      <c r="D253" s="130">
        <v>1.9807000000000001</v>
      </c>
      <c r="E253" s="130">
        <v>2.0305</v>
      </c>
      <c r="F253" s="130">
        <v>2.0486</v>
      </c>
      <c r="G253" s="130">
        <v>2.0187</v>
      </c>
      <c r="H253" s="130">
        <v>2.0187</v>
      </c>
      <c r="I253" s="130">
        <v>2.0209</v>
      </c>
      <c r="J253" s="130">
        <v>2.1048999999999998</v>
      </c>
      <c r="K253" s="130">
        <v>2.1393999999999997</v>
      </c>
      <c r="L253" s="130">
        <v>2.1385</v>
      </c>
      <c r="M253" s="130">
        <v>2.1646</v>
      </c>
      <c r="N253" s="130">
        <v>2.1832</v>
      </c>
      <c r="O253" s="130">
        <v>2.1431999999999998</v>
      </c>
      <c r="P253" s="130">
        <v>2.1109</v>
      </c>
      <c r="Q253" s="130">
        <v>2.0892</v>
      </c>
      <c r="R253" s="130">
        <v>2.0941</v>
      </c>
      <c r="S253" s="130">
        <v>2.0842</v>
      </c>
      <c r="T253" s="130">
        <v>2.0925</v>
      </c>
      <c r="U253" s="130">
        <v>2.066</v>
      </c>
      <c r="V253" s="130">
        <v>2.098</v>
      </c>
      <c r="W253" s="130">
        <v>2.1065</v>
      </c>
      <c r="X253">
        <v>2.1155999999999997</v>
      </c>
      <c r="Y253">
        <v>2.1292</v>
      </c>
      <c r="Z253">
        <v>2.1188</v>
      </c>
    </row>
    <row r="254" spans="2:23" ht="14.25">
      <c r="B254" s="150">
        <v>43617</v>
      </c>
      <c r="C254" s="138">
        <f t="shared" si="5"/>
        <v>1.8318800000000004</v>
      </c>
      <c r="D254" s="130">
        <v>1.9634999999999998</v>
      </c>
      <c r="E254" s="130">
        <v>1.9588</v>
      </c>
      <c r="F254" s="130">
        <v>1.9201000000000001</v>
      </c>
      <c r="G254" s="130">
        <v>1.8885999999999998</v>
      </c>
      <c r="H254" s="130">
        <v>1.9386</v>
      </c>
      <c r="I254" s="130">
        <v>1.9121000000000001</v>
      </c>
      <c r="J254" s="130">
        <v>1.861</v>
      </c>
      <c r="K254" s="130">
        <v>1.8402999999999998</v>
      </c>
      <c r="L254" s="130">
        <v>1.7510999999999999</v>
      </c>
      <c r="M254" s="130">
        <v>1.7372999999999998</v>
      </c>
      <c r="N254" s="130">
        <v>1.7145</v>
      </c>
      <c r="O254" s="130">
        <v>1.6965</v>
      </c>
      <c r="P254" s="130">
        <v>1.7469</v>
      </c>
      <c r="Q254" s="130">
        <v>1.7501</v>
      </c>
      <c r="R254" s="130">
        <v>1.8017999999999998</v>
      </c>
      <c r="S254" s="130">
        <v>1.7739</v>
      </c>
      <c r="T254" s="130">
        <v>1.7891</v>
      </c>
      <c r="U254" s="130">
        <v>1.8342999999999998</v>
      </c>
      <c r="V254" s="130">
        <v>1.8417</v>
      </c>
      <c r="W254" s="130">
        <v>1.9173999999999998</v>
      </c>
    </row>
    <row r="255" spans="2:26" ht="14.25">
      <c r="B255" s="150">
        <v>43647</v>
      </c>
      <c r="C255" s="138">
        <f t="shared" si="5"/>
        <v>1.9201391304347821</v>
      </c>
      <c r="D255" s="130">
        <v>1.9533</v>
      </c>
      <c r="E255" s="130">
        <v>1.9243000000000001</v>
      </c>
      <c r="F255" s="130">
        <v>1.9329</v>
      </c>
      <c r="G255" s="130">
        <v>1.9230999999999998</v>
      </c>
      <c r="H255" s="130">
        <v>1.9078</v>
      </c>
      <c r="I255" s="130">
        <v>1.9163999999999999</v>
      </c>
      <c r="J255" s="130">
        <v>1.8872</v>
      </c>
      <c r="K255" s="130">
        <v>1.8728</v>
      </c>
      <c r="L255" s="130">
        <v>1.8428</v>
      </c>
      <c r="M255" s="130">
        <v>1.8797</v>
      </c>
      <c r="N255" s="130">
        <v>1.8904999999999998</v>
      </c>
      <c r="O255" s="130">
        <v>1.9463</v>
      </c>
      <c r="P255" s="130">
        <v>1.9752999999999998</v>
      </c>
      <c r="Q255" s="130">
        <v>1.9686</v>
      </c>
      <c r="R255" s="130">
        <v>1.9745</v>
      </c>
      <c r="S255" s="130">
        <v>1.9031</v>
      </c>
      <c r="T255" s="130">
        <v>1.905</v>
      </c>
      <c r="U255" s="130">
        <v>1.9053</v>
      </c>
      <c r="V255" s="130">
        <v>1.8995</v>
      </c>
      <c r="W255" s="130">
        <v>1.8995</v>
      </c>
      <c r="X255">
        <v>1.9007999999999998</v>
      </c>
      <c r="Y255">
        <v>1.9733999999999998</v>
      </c>
      <c r="Z255">
        <v>1.9811</v>
      </c>
    </row>
    <row r="256" spans="2:25" ht="14.25">
      <c r="B256" s="150">
        <v>43678</v>
      </c>
      <c r="C256" s="138">
        <f t="shared" si="5"/>
        <v>1.8700181818181818</v>
      </c>
      <c r="D256" s="130">
        <v>1.855</v>
      </c>
      <c r="E256" s="130">
        <v>1.8699</v>
      </c>
      <c r="F256" s="130">
        <v>1.8664999999999998</v>
      </c>
      <c r="G256" s="130">
        <v>1.8434</v>
      </c>
      <c r="H256" s="130">
        <v>1.8688</v>
      </c>
      <c r="I256" s="130">
        <v>1.8958</v>
      </c>
      <c r="J256" s="130">
        <v>1.92</v>
      </c>
      <c r="K256" s="130">
        <v>1.9075</v>
      </c>
      <c r="L256" s="130">
        <v>1.9003999999999999</v>
      </c>
      <c r="M256" s="130">
        <v>1.8795</v>
      </c>
      <c r="N256" s="130">
        <v>1.8638</v>
      </c>
      <c r="O256" s="130">
        <v>1.8782999999999999</v>
      </c>
      <c r="P256" s="130">
        <v>1.898</v>
      </c>
      <c r="Q256" s="130">
        <v>1.8392</v>
      </c>
      <c r="R256" s="130">
        <v>1.8413</v>
      </c>
      <c r="S256" s="130">
        <v>1.8049</v>
      </c>
      <c r="T256" s="130">
        <v>1.7832999999999999</v>
      </c>
      <c r="U256" s="130">
        <v>1.8419999999999999</v>
      </c>
      <c r="V256" s="130">
        <v>1.8502999999999998</v>
      </c>
      <c r="W256" s="130">
        <v>1.9026999999999998</v>
      </c>
      <c r="X256">
        <v>1.863</v>
      </c>
      <c r="Y256">
        <v>1.9668</v>
      </c>
    </row>
    <row r="257" spans="2:24" ht="14.25">
      <c r="B257" s="150">
        <v>43709</v>
      </c>
      <c r="C257" s="138">
        <f t="shared" si="5"/>
        <v>1.9681857142857138</v>
      </c>
      <c r="D257" s="130">
        <v>2.1672</v>
      </c>
      <c r="E257" s="130">
        <v>2.1698</v>
      </c>
      <c r="F257" s="130">
        <v>2.1365</v>
      </c>
      <c r="G257" s="130">
        <v>2.1278</v>
      </c>
      <c r="H257" s="130">
        <v>2.1509</v>
      </c>
      <c r="I257" s="130">
        <v>2.1599</v>
      </c>
      <c r="J257" s="130">
        <v>2.1689</v>
      </c>
      <c r="K257" s="130">
        <v>2.1349</v>
      </c>
      <c r="L257" s="130">
        <v>2.0714</v>
      </c>
      <c r="M257" s="130">
        <v>2.0307999999999997</v>
      </c>
      <c r="N257" s="130">
        <v>1.8314</v>
      </c>
      <c r="O257" s="130">
        <v>1.8219999999999998</v>
      </c>
      <c r="P257" s="130">
        <v>1.8328</v>
      </c>
      <c r="Q257" s="130">
        <v>1.8693</v>
      </c>
      <c r="R257" s="130">
        <v>1.8573</v>
      </c>
      <c r="S257" s="130">
        <v>1.8055999999999999</v>
      </c>
      <c r="T257" s="130">
        <v>1.8241999999999998</v>
      </c>
      <c r="U257" s="130">
        <v>1.7764</v>
      </c>
      <c r="V257" s="130">
        <v>1.7424</v>
      </c>
      <c r="W257" s="130">
        <v>1.8261999999999998</v>
      </c>
      <c r="X257">
        <v>1.8261999999999998</v>
      </c>
    </row>
    <row r="258" spans="2:27" ht="14.25">
      <c r="B258" s="150">
        <v>43739</v>
      </c>
      <c r="C258" s="138">
        <f t="shared" si="5"/>
        <v>2.0896874999999997</v>
      </c>
      <c r="D258" s="130">
        <v>2.1129</v>
      </c>
      <c r="E258" s="130">
        <v>2.1235</v>
      </c>
      <c r="F258" s="130">
        <v>2.1424</v>
      </c>
      <c r="G258" s="130">
        <v>2.1292</v>
      </c>
      <c r="H258" s="130">
        <v>2.1374</v>
      </c>
      <c r="I258" s="130">
        <v>2.1048</v>
      </c>
      <c r="J258" s="130">
        <v>2.0829</v>
      </c>
      <c r="K258" s="130">
        <v>1.9893999999999998</v>
      </c>
      <c r="L258" s="130">
        <v>1.9771</v>
      </c>
      <c r="M258" s="130">
        <v>1.9857</v>
      </c>
      <c r="N258" s="130">
        <v>1.9927000000000001</v>
      </c>
      <c r="O258" s="130">
        <v>2.0597</v>
      </c>
      <c r="P258" s="130">
        <v>2.0686999999999998</v>
      </c>
      <c r="Q258" s="130">
        <v>2.0829999999999997</v>
      </c>
      <c r="R258" s="130">
        <v>2.1303</v>
      </c>
      <c r="S258" s="130">
        <v>2.1016</v>
      </c>
      <c r="T258" s="130">
        <v>2.1193999999999997</v>
      </c>
      <c r="U258" s="130">
        <v>2.1294999999999997</v>
      </c>
      <c r="V258" s="130">
        <v>2.1325</v>
      </c>
      <c r="W258" s="130">
        <v>2.1191</v>
      </c>
      <c r="X258">
        <v>2.0970999999999997</v>
      </c>
      <c r="Y258">
        <v>2.0911</v>
      </c>
      <c r="Z258">
        <v>2.1176</v>
      </c>
      <c r="AA258">
        <v>2.1249</v>
      </c>
    </row>
    <row r="259" spans="2:24" ht="14.25">
      <c r="B259" s="150">
        <v>43770</v>
      </c>
      <c r="C259" s="138">
        <f t="shared" si="5"/>
        <v>2.2155380952380948</v>
      </c>
      <c r="D259" s="130">
        <v>2.2875</v>
      </c>
      <c r="E259" s="130">
        <v>2.2875</v>
      </c>
      <c r="F259" s="130">
        <v>2.3296</v>
      </c>
      <c r="G259" s="130">
        <v>2.3089999999999997</v>
      </c>
      <c r="H259" s="130">
        <v>2.2475</v>
      </c>
      <c r="I259" s="130">
        <v>2.2366</v>
      </c>
      <c r="J259" s="130">
        <v>2.1757999999999997</v>
      </c>
      <c r="K259" s="130">
        <v>2.1541</v>
      </c>
      <c r="L259" s="130">
        <v>2.2075</v>
      </c>
      <c r="M259" s="130">
        <v>2.2123999999999997</v>
      </c>
      <c r="N259" s="130">
        <v>2.1752</v>
      </c>
      <c r="O259" s="130">
        <v>2.1748</v>
      </c>
      <c r="P259" s="130">
        <v>2.1653</v>
      </c>
      <c r="Q259" s="130">
        <v>2.1976999999999998</v>
      </c>
      <c r="R259" s="130">
        <v>2.2083</v>
      </c>
      <c r="S259" s="130">
        <v>2.2268</v>
      </c>
      <c r="T259" s="130">
        <v>2.2332</v>
      </c>
      <c r="U259" s="130">
        <v>2.217</v>
      </c>
      <c r="V259" s="130">
        <v>2.1928</v>
      </c>
      <c r="W259" s="130">
        <v>2.1748</v>
      </c>
      <c r="X259">
        <v>2.1129</v>
      </c>
    </row>
    <row r="260" spans="2:25" ht="14.25">
      <c r="B260" s="150">
        <v>43800</v>
      </c>
      <c r="C260" s="138">
        <f t="shared" si="5"/>
        <v>2.1793454545454547</v>
      </c>
      <c r="D260" s="130">
        <v>2.0694</v>
      </c>
      <c r="E260" s="130">
        <v>2.0962</v>
      </c>
      <c r="F260" s="130">
        <v>2.12</v>
      </c>
      <c r="G260" s="130">
        <v>2.0772</v>
      </c>
      <c r="H260" s="130">
        <v>2.0772</v>
      </c>
      <c r="I260" s="130">
        <v>2.0726</v>
      </c>
      <c r="J260" s="130">
        <v>2.0845</v>
      </c>
      <c r="K260" s="130">
        <v>2.1191</v>
      </c>
      <c r="L260" s="130">
        <v>2.1572</v>
      </c>
      <c r="M260" s="130">
        <v>2.2004</v>
      </c>
      <c r="N260" s="130">
        <v>2.2216</v>
      </c>
      <c r="O260" s="130">
        <v>2.2647999999999997</v>
      </c>
      <c r="P260" s="130">
        <v>2.2403</v>
      </c>
      <c r="Q260" s="130">
        <v>2.2177</v>
      </c>
      <c r="R260" s="130">
        <v>2.2851</v>
      </c>
      <c r="S260" s="130">
        <v>2.2738</v>
      </c>
      <c r="T260" s="130">
        <v>2.2744</v>
      </c>
      <c r="U260" s="130">
        <v>2.2394</v>
      </c>
      <c r="V260" s="130">
        <v>2.2016999999999998</v>
      </c>
      <c r="W260" s="130">
        <v>2.1649</v>
      </c>
      <c r="X260">
        <v>2.1988</v>
      </c>
      <c r="Y260">
        <v>2.2893</v>
      </c>
    </row>
    <row r="261" spans="2:26" ht="14.25">
      <c r="B261" s="120">
        <v>43831</v>
      </c>
      <c r="C261" s="139">
        <f t="shared" si="5"/>
        <v>1.9178434782608695</v>
      </c>
      <c r="D261" s="130">
        <v>1.6545999999999998</v>
      </c>
      <c r="E261" s="130">
        <v>1.7136</v>
      </c>
      <c r="F261" s="130">
        <v>1.7303</v>
      </c>
      <c r="G261" s="130">
        <v>1.7427</v>
      </c>
      <c r="H261" s="130">
        <v>1.8256</v>
      </c>
      <c r="I261" s="130">
        <v>1.8580999999999999</v>
      </c>
      <c r="J261" s="130">
        <v>1.8724999999999998</v>
      </c>
      <c r="K261" s="130">
        <v>1.9018</v>
      </c>
      <c r="L261" s="130">
        <v>1.9228</v>
      </c>
      <c r="M261" s="130">
        <v>1.9259999999999997</v>
      </c>
      <c r="N261" s="130">
        <v>1.9352999999999998</v>
      </c>
      <c r="O261" s="130">
        <v>1.9346</v>
      </c>
      <c r="P261" s="130">
        <v>1.9396</v>
      </c>
      <c r="Q261" s="130">
        <v>1.9295999999999998</v>
      </c>
      <c r="R261" s="130">
        <v>1.9899</v>
      </c>
      <c r="S261" s="130">
        <v>2.0189</v>
      </c>
      <c r="T261" s="130">
        <v>2.0046</v>
      </c>
      <c r="U261" s="130">
        <v>2.0785</v>
      </c>
      <c r="V261" s="130">
        <v>2.0181</v>
      </c>
      <c r="W261" s="130">
        <v>2.0453</v>
      </c>
      <c r="X261">
        <v>1.9998</v>
      </c>
      <c r="Y261">
        <v>2.0341</v>
      </c>
      <c r="Z261">
        <v>2.0341</v>
      </c>
    </row>
    <row r="262" spans="2:23" ht="12">
      <c r="B262" s="120">
        <v>43862</v>
      </c>
      <c r="C262" s="139">
        <f t="shared" si="5"/>
        <v>1.662035</v>
      </c>
      <c r="D262" s="129">
        <v>1.5637999999999999</v>
      </c>
      <c r="E262" s="129">
        <v>1.5822999999999998</v>
      </c>
      <c r="F262" s="129">
        <v>1.6292</v>
      </c>
      <c r="G262" s="129">
        <v>1.6685999999999999</v>
      </c>
      <c r="H262" s="129">
        <v>1.7409999999999999</v>
      </c>
      <c r="I262" s="129">
        <v>1.7027999999999999</v>
      </c>
      <c r="J262" s="129">
        <v>1.6996</v>
      </c>
      <c r="K262" s="129">
        <v>1.6739</v>
      </c>
      <c r="L262" s="129">
        <v>1.7243</v>
      </c>
      <c r="M262" s="129">
        <v>1.7172999999999998</v>
      </c>
      <c r="N262" s="129">
        <v>1.7059</v>
      </c>
      <c r="O262" s="129">
        <v>1.7</v>
      </c>
      <c r="P262" s="129">
        <v>1.6532</v>
      </c>
      <c r="Q262" s="129">
        <v>1.6308</v>
      </c>
      <c r="R262" s="129">
        <v>1.6622</v>
      </c>
      <c r="S262" s="129">
        <v>1.6839</v>
      </c>
      <c r="T262" s="129">
        <v>1.6629999999999998</v>
      </c>
      <c r="U262" s="129">
        <v>1.5995</v>
      </c>
      <c r="V262" s="129">
        <v>1.5961999999999998</v>
      </c>
      <c r="W262" s="129">
        <v>1.6432</v>
      </c>
    </row>
    <row r="263" spans="2:25" ht="12">
      <c r="B263" s="120">
        <v>43891</v>
      </c>
      <c r="C263" s="139">
        <f t="shared" si="5"/>
        <v>1.210240909090909</v>
      </c>
      <c r="D263" s="129">
        <v>1.0831</v>
      </c>
      <c r="E263" s="129">
        <v>1.1474</v>
      </c>
      <c r="F263" s="129">
        <v>1.1194</v>
      </c>
      <c r="G263" s="129">
        <v>0.9875999999999999</v>
      </c>
      <c r="H263" s="129">
        <v>0.9515000000000001</v>
      </c>
      <c r="I263" s="129">
        <v>0.8808</v>
      </c>
      <c r="J263" s="129">
        <v>0.8981</v>
      </c>
      <c r="K263" s="129">
        <v>0.9178000000000001</v>
      </c>
      <c r="L263" s="129">
        <v>0.882</v>
      </c>
      <c r="M263" s="129">
        <v>1.039</v>
      </c>
      <c r="N263" s="129">
        <v>1.1306999999999998</v>
      </c>
      <c r="O263" s="129">
        <v>1.2150999999999998</v>
      </c>
      <c r="P263" s="129">
        <v>1.2274999999999998</v>
      </c>
      <c r="Q263" s="129">
        <v>1.3011</v>
      </c>
      <c r="R263" s="129">
        <v>1.3107</v>
      </c>
      <c r="S263" s="129">
        <v>1.232</v>
      </c>
      <c r="T263" s="129">
        <v>1.4243999999999999</v>
      </c>
      <c r="U263" s="129">
        <v>1.541</v>
      </c>
      <c r="V263" s="129">
        <v>1.5957</v>
      </c>
      <c r="W263" s="129">
        <v>1.5972</v>
      </c>
      <c r="X263">
        <v>1.5942999999999998</v>
      </c>
      <c r="Y263">
        <v>1.5489</v>
      </c>
    </row>
    <row r="264" spans="2:25" ht="12">
      <c r="B264" s="120">
        <v>43922</v>
      </c>
      <c r="C264" s="139">
        <f t="shared" si="5"/>
        <v>0.8487772727272727</v>
      </c>
      <c r="D264" s="129">
        <v>0.7712</v>
      </c>
      <c r="E264" s="129">
        <v>0.6913</v>
      </c>
      <c r="F264" s="129">
        <v>0.6334000000000001</v>
      </c>
      <c r="G264" s="129">
        <v>0.5912000000000001</v>
      </c>
      <c r="H264" s="129">
        <v>0.6013000000000001</v>
      </c>
      <c r="I264" s="129">
        <v>0.5952000000000001</v>
      </c>
      <c r="J264" s="129">
        <v>0.5986</v>
      </c>
      <c r="K264" s="129">
        <v>0.7438</v>
      </c>
      <c r="L264" s="129">
        <v>0.8048000000000001</v>
      </c>
      <c r="M264" s="129">
        <v>0.7878000000000001</v>
      </c>
      <c r="N264" s="129">
        <v>0.7604000000000001</v>
      </c>
      <c r="O264" s="129">
        <v>0.7919</v>
      </c>
      <c r="P264" s="129">
        <v>0.8953</v>
      </c>
      <c r="Q264" s="129">
        <v>0.9089</v>
      </c>
      <c r="R264" s="129">
        <v>0.9187</v>
      </c>
      <c r="S264" s="129">
        <v>0.9791</v>
      </c>
      <c r="T264" s="129">
        <v>1.0182</v>
      </c>
      <c r="U264" s="129">
        <v>1.1191</v>
      </c>
      <c r="V264" s="129">
        <v>1.1685999999999999</v>
      </c>
      <c r="W264" s="129">
        <v>1.1180999999999999</v>
      </c>
      <c r="X264">
        <v>1.0660999999999998</v>
      </c>
      <c r="Y264">
        <v>1.1100999999999999</v>
      </c>
    </row>
    <row r="265" spans="2:24" ht="12">
      <c r="B265" s="120">
        <v>43952</v>
      </c>
      <c r="C265" s="139">
        <f t="shared" si="5"/>
        <v>0.9046000000000004</v>
      </c>
      <c r="D265" s="129">
        <v>0.9355000000000001</v>
      </c>
      <c r="E265" s="129">
        <v>0.9406</v>
      </c>
      <c r="F265" s="129">
        <v>1.0052999999999999</v>
      </c>
      <c r="G265" s="129">
        <v>0.989</v>
      </c>
      <c r="H265" s="129">
        <v>0.989</v>
      </c>
      <c r="I265" s="129">
        <v>0.9841000000000001</v>
      </c>
      <c r="J265" s="129">
        <v>0.9498000000000001</v>
      </c>
      <c r="K265" s="129">
        <v>0.9222</v>
      </c>
      <c r="L265" s="129">
        <v>0.9732</v>
      </c>
      <c r="M265" s="129">
        <v>0.8876000000000001</v>
      </c>
      <c r="N265" s="129">
        <v>0.8731</v>
      </c>
      <c r="O265" s="129">
        <v>0.8114</v>
      </c>
      <c r="P265" s="129">
        <v>0.8313</v>
      </c>
      <c r="Q265" s="129">
        <v>0.8707</v>
      </c>
      <c r="R265" s="129">
        <v>0.906</v>
      </c>
      <c r="S265" s="129">
        <v>0.8511000000000001</v>
      </c>
      <c r="T265" s="129">
        <v>0.8487</v>
      </c>
      <c r="U265" s="129">
        <v>0.9171000000000001</v>
      </c>
      <c r="V265" s="129">
        <v>0.8290000000000001</v>
      </c>
      <c r="W265" s="129">
        <v>0.8229000000000001</v>
      </c>
      <c r="X265">
        <v>0.859</v>
      </c>
    </row>
    <row r="266" spans="2:25" ht="12">
      <c r="B266" s="120">
        <v>43983</v>
      </c>
      <c r="C266" s="139">
        <f t="shared" si="5"/>
        <v>1.1929727272727275</v>
      </c>
      <c r="D266" s="129">
        <v>1.3292</v>
      </c>
      <c r="E266" s="129">
        <v>1.2851</v>
      </c>
      <c r="F266" s="129">
        <v>1.2687</v>
      </c>
      <c r="G266" s="129">
        <v>1.2353999999999998</v>
      </c>
      <c r="H266" s="129">
        <v>1.2709</v>
      </c>
      <c r="I266" s="129">
        <v>1.2787</v>
      </c>
      <c r="J266" s="129">
        <v>1.2704</v>
      </c>
      <c r="K266" s="129">
        <v>1.2247</v>
      </c>
      <c r="L266" s="129">
        <v>1.2014</v>
      </c>
      <c r="M266" s="129">
        <v>1.1994</v>
      </c>
      <c r="N266" s="129">
        <v>1.1658</v>
      </c>
      <c r="O266" s="129">
        <v>1.1489</v>
      </c>
      <c r="P266" s="129">
        <v>1.1242999999999999</v>
      </c>
      <c r="Q266" s="129">
        <v>1.2229999999999999</v>
      </c>
      <c r="R266" s="129">
        <v>1.1979</v>
      </c>
      <c r="S266" s="129">
        <v>1.1663</v>
      </c>
      <c r="T266" s="129">
        <v>1.2157</v>
      </c>
      <c r="U266" s="129">
        <v>1.1217</v>
      </c>
      <c r="V266" s="129">
        <v>1.1169</v>
      </c>
      <c r="W266" s="129">
        <v>1.1366999999999998</v>
      </c>
      <c r="X266">
        <v>1.0497999999999998</v>
      </c>
      <c r="Y266">
        <v>1.0145</v>
      </c>
    </row>
    <row r="267" spans="2:26" ht="12">
      <c r="B267" s="120">
        <v>44013</v>
      </c>
      <c r="C267" s="139">
        <f t="shared" si="5"/>
        <v>1.2833434782608697</v>
      </c>
      <c r="D267" s="129">
        <v>1.2341</v>
      </c>
      <c r="E267" s="129">
        <v>1.2832</v>
      </c>
      <c r="F267" s="129">
        <v>1.2765</v>
      </c>
      <c r="G267" s="129">
        <v>1.28</v>
      </c>
      <c r="H267" s="129">
        <v>1.2716999999999998</v>
      </c>
      <c r="I267" s="129">
        <v>1.2657999999999998</v>
      </c>
      <c r="J267" s="129">
        <v>1.2674999999999998</v>
      </c>
      <c r="K267" s="129">
        <v>1.2764</v>
      </c>
      <c r="L267" s="129">
        <v>1.2039</v>
      </c>
      <c r="M267" s="129">
        <v>1.1987999999999999</v>
      </c>
      <c r="N267" s="129">
        <v>1.2181</v>
      </c>
      <c r="O267" s="129">
        <v>1.2729</v>
      </c>
      <c r="P267" s="129">
        <v>1.2610999999999999</v>
      </c>
      <c r="Q267" s="129">
        <v>1.2772999999999999</v>
      </c>
      <c r="R267" s="129">
        <v>1.3014</v>
      </c>
      <c r="S267" s="129">
        <v>1.282</v>
      </c>
      <c r="T267" s="129">
        <v>1.2895999999999999</v>
      </c>
      <c r="U267" s="129">
        <v>1.3094999999999999</v>
      </c>
      <c r="V267" s="129">
        <v>1.3418999999999999</v>
      </c>
      <c r="W267" s="129">
        <v>1.3561999999999999</v>
      </c>
      <c r="X267">
        <v>1.3561999999999999</v>
      </c>
      <c r="Y267">
        <v>1.3515</v>
      </c>
      <c r="Z267">
        <v>1.3413</v>
      </c>
    </row>
    <row r="268" spans="2:24" ht="12">
      <c r="B268" s="120">
        <v>44044</v>
      </c>
      <c r="C268" s="139">
        <f t="shared" si="5"/>
        <v>1.3132809523809525</v>
      </c>
      <c r="D268" s="129">
        <v>1.3509</v>
      </c>
      <c r="E268" s="129">
        <v>1.3381999999999998</v>
      </c>
      <c r="F268" s="129">
        <v>1.3515</v>
      </c>
      <c r="G268" s="129">
        <v>1.3695</v>
      </c>
      <c r="H268" s="129">
        <v>1.3328</v>
      </c>
      <c r="I268" s="129">
        <v>1.2766</v>
      </c>
      <c r="J268" s="129">
        <v>1.3156999999999999</v>
      </c>
      <c r="K268" s="129">
        <v>1.3200999999999998</v>
      </c>
      <c r="L268" s="129">
        <v>1.3232</v>
      </c>
      <c r="M268" s="129">
        <v>1.3055999999999999</v>
      </c>
      <c r="N268" s="129">
        <v>1.2938999999999998</v>
      </c>
      <c r="O268" s="129">
        <v>1.3014999999999999</v>
      </c>
      <c r="P268" s="129">
        <v>1.3308</v>
      </c>
      <c r="Q268" s="129">
        <v>1.3134</v>
      </c>
      <c r="R268" s="129">
        <v>1.3033</v>
      </c>
      <c r="S268" s="129">
        <v>1.2786</v>
      </c>
      <c r="T268" s="129">
        <v>1.3022</v>
      </c>
      <c r="U268" s="129">
        <v>1.3079999999999998</v>
      </c>
      <c r="V268" s="129">
        <v>1.3316</v>
      </c>
      <c r="W268" s="129">
        <v>1.2988</v>
      </c>
      <c r="X268">
        <v>1.2327</v>
      </c>
    </row>
    <row r="269" spans="2:25" ht="12">
      <c r="B269" s="120">
        <v>44075</v>
      </c>
      <c r="C269" s="139">
        <f t="shared" si="5"/>
        <v>1.232268181818182</v>
      </c>
      <c r="D269" s="129">
        <v>1.2156</v>
      </c>
      <c r="E269" s="129">
        <v>1.2404</v>
      </c>
      <c r="F269" s="129">
        <v>1.2209999999999999</v>
      </c>
      <c r="G269" s="129">
        <v>1.2055</v>
      </c>
      <c r="H269" s="129">
        <v>1.1775</v>
      </c>
      <c r="I269" s="129">
        <v>1.162</v>
      </c>
      <c r="J269" s="129">
        <v>1.1787999999999998</v>
      </c>
      <c r="K269" s="129">
        <v>1.2297</v>
      </c>
      <c r="L269" s="129">
        <v>1.2268999999999999</v>
      </c>
      <c r="M269" s="129">
        <v>1.1916</v>
      </c>
      <c r="N269" s="129">
        <v>1.1869999999999998</v>
      </c>
      <c r="O269" s="129">
        <v>1.18</v>
      </c>
      <c r="P269" s="129">
        <v>1.1896</v>
      </c>
      <c r="Q269" s="129">
        <v>1.1907999999999999</v>
      </c>
      <c r="R269" s="129">
        <v>1.2237</v>
      </c>
      <c r="S269" s="129">
        <v>1.2066</v>
      </c>
      <c r="T269" s="129">
        <v>1.2818999999999998</v>
      </c>
      <c r="U269" s="129">
        <v>1.2818999999999998</v>
      </c>
      <c r="V269" s="129">
        <v>1.2986</v>
      </c>
      <c r="W269" s="129">
        <v>1.3199999999999998</v>
      </c>
      <c r="X269">
        <v>1.3581999999999999</v>
      </c>
      <c r="Y269">
        <v>1.3426</v>
      </c>
    </row>
    <row r="270" spans="2:25" ht="12">
      <c r="B270" s="120">
        <v>44105</v>
      </c>
      <c r="C270" s="139">
        <f t="shared" si="5"/>
        <v>1.3054181818181816</v>
      </c>
      <c r="D270" s="129">
        <v>1.2832999999999999</v>
      </c>
      <c r="E270" s="129">
        <v>1.2968</v>
      </c>
      <c r="F270" s="129">
        <v>1.3174</v>
      </c>
      <c r="G270" s="129">
        <v>1.2847</v>
      </c>
      <c r="H270" s="129">
        <v>1.3078999999999998</v>
      </c>
      <c r="I270" s="129">
        <v>1.3259999999999998</v>
      </c>
      <c r="J270" s="129">
        <v>1.3053</v>
      </c>
      <c r="K270" s="129">
        <v>1.3446</v>
      </c>
      <c r="L270" s="129">
        <v>1.3497</v>
      </c>
      <c r="M270" s="129">
        <v>1.3542999999999998</v>
      </c>
      <c r="N270" s="129">
        <v>1.3558</v>
      </c>
      <c r="O270" s="129">
        <v>1.3486</v>
      </c>
      <c r="P270" s="129">
        <v>1.3258999999999999</v>
      </c>
      <c r="Q270" s="129">
        <v>1.3069</v>
      </c>
      <c r="R270" s="129">
        <v>1.3291</v>
      </c>
      <c r="S270" s="129">
        <v>1.3129</v>
      </c>
      <c r="T270" s="129">
        <v>1.2792</v>
      </c>
      <c r="U270" s="129">
        <v>1.3102</v>
      </c>
      <c r="V270" s="129">
        <v>1.2549</v>
      </c>
      <c r="W270" s="129">
        <v>1.2121</v>
      </c>
      <c r="X270">
        <v>1.2522</v>
      </c>
      <c r="Y270">
        <v>1.2613999999999999</v>
      </c>
    </row>
    <row r="271" spans="2:24" ht="12">
      <c r="B271" s="120">
        <v>44136</v>
      </c>
      <c r="C271" s="139">
        <f t="shared" si="5"/>
        <v>1.3499428571428571</v>
      </c>
      <c r="D271" s="129">
        <v>1.3918</v>
      </c>
      <c r="E271" s="129">
        <v>1.3918</v>
      </c>
      <c r="F271" s="129">
        <v>1.3918</v>
      </c>
      <c r="G271" s="129">
        <v>1.4011</v>
      </c>
      <c r="H271" s="129">
        <v>1.3449</v>
      </c>
      <c r="I271" s="129">
        <v>1.3637</v>
      </c>
      <c r="J271" s="129">
        <v>1.3569</v>
      </c>
      <c r="K271" s="129">
        <v>1.3538</v>
      </c>
      <c r="L271" s="129">
        <v>1.3153</v>
      </c>
      <c r="M271" s="129">
        <v>1.2974999999999999</v>
      </c>
      <c r="N271" s="129">
        <v>1.3069</v>
      </c>
      <c r="O271" s="129">
        <v>1.3228</v>
      </c>
      <c r="P271" s="129">
        <v>1.3934</v>
      </c>
      <c r="Q271" s="129">
        <v>1.4178</v>
      </c>
      <c r="R271" s="129">
        <v>1.4189999999999998</v>
      </c>
      <c r="S271" s="129">
        <v>1.3518</v>
      </c>
      <c r="T271" s="129">
        <v>1.3387</v>
      </c>
      <c r="U271" s="129">
        <v>1.3416</v>
      </c>
      <c r="V271" s="129">
        <v>1.2928</v>
      </c>
      <c r="W271" s="129">
        <v>1.2812999999999999</v>
      </c>
      <c r="X271">
        <v>1.2741</v>
      </c>
    </row>
    <row r="272" spans="2:25" ht="12">
      <c r="B272" s="120">
        <v>44166</v>
      </c>
      <c r="C272" s="139">
        <f t="shared" si="5"/>
        <v>1.5369045454545451</v>
      </c>
      <c r="D272" s="129">
        <v>1.5711</v>
      </c>
      <c r="E272" s="129">
        <v>1.5945</v>
      </c>
      <c r="F272" s="129">
        <v>1.613</v>
      </c>
      <c r="G272" s="129">
        <v>1.6575</v>
      </c>
      <c r="H272" s="129">
        <v>1.6665999999999999</v>
      </c>
      <c r="I272" s="129">
        <v>1.6275</v>
      </c>
      <c r="J272" s="129">
        <v>1.6383999999999999</v>
      </c>
      <c r="K272" s="129">
        <v>1.6431</v>
      </c>
      <c r="L272" s="129">
        <v>1.615</v>
      </c>
      <c r="M272" s="129">
        <v>1.5787</v>
      </c>
      <c r="N272" s="129">
        <v>1.5655</v>
      </c>
      <c r="O272" s="129">
        <v>1.5633</v>
      </c>
      <c r="P272" s="129">
        <v>1.5351</v>
      </c>
      <c r="Q272" s="129">
        <v>1.4983</v>
      </c>
      <c r="R272" s="129">
        <v>1.4496</v>
      </c>
      <c r="S272" s="129">
        <v>1.4237</v>
      </c>
      <c r="T272" s="129">
        <v>1.4118</v>
      </c>
      <c r="U272" s="129">
        <v>1.4289999999999998</v>
      </c>
      <c r="V272" s="129">
        <v>1.4368999999999998</v>
      </c>
      <c r="W272" s="129">
        <v>1.4546999999999999</v>
      </c>
      <c r="X272">
        <v>1.4235</v>
      </c>
      <c r="Y272">
        <v>1.4151</v>
      </c>
    </row>
    <row r="273" spans="2:23" ht="12">
      <c r="B273" s="150">
        <v>44197</v>
      </c>
      <c r="C273" s="138">
        <f t="shared" si="5"/>
        <v>1.6069650000000002</v>
      </c>
      <c r="D273" s="129">
        <v>1.6666999999999998</v>
      </c>
      <c r="E273" s="129">
        <v>1.666</v>
      </c>
      <c r="F273" s="129">
        <v>1.659</v>
      </c>
      <c r="G273" s="129">
        <v>1.6528999999999998</v>
      </c>
      <c r="H273" s="129">
        <v>1.6294</v>
      </c>
      <c r="I273" s="129">
        <v>1.6291</v>
      </c>
      <c r="J273" s="129">
        <v>1.6127</v>
      </c>
      <c r="K273" s="129">
        <v>1.6235</v>
      </c>
      <c r="L273" s="129">
        <v>1.6155</v>
      </c>
      <c r="M273" s="129">
        <v>1.6149</v>
      </c>
      <c r="N273" s="129">
        <v>1.6353</v>
      </c>
      <c r="O273" s="129">
        <v>1.6199999999999999</v>
      </c>
      <c r="P273" s="129">
        <v>1.6121999999999999</v>
      </c>
      <c r="Q273" s="129">
        <v>1.5847</v>
      </c>
      <c r="R273" s="129">
        <v>1.5954</v>
      </c>
      <c r="S273" s="129">
        <v>1.5618999999999998</v>
      </c>
      <c r="T273" s="129">
        <v>1.5558999999999998</v>
      </c>
      <c r="U273" s="129">
        <v>1.5514999999999999</v>
      </c>
      <c r="V273" s="129">
        <v>1.5101</v>
      </c>
      <c r="W273" s="129">
        <v>1.5426</v>
      </c>
    </row>
    <row r="274" spans="2:23" ht="12">
      <c r="B274" s="150">
        <v>44228</v>
      </c>
      <c r="C274" s="138">
        <f t="shared" si="5"/>
        <v>1.8770249999999997</v>
      </c>
      <c r="D274" s="129">
        <v>2.0835</v>
      </c>
      <c r="E274" s="129">
        <v>2.0709999999999997</v>
      </c>
      <c r="F274" s="129">
        <v>2.0273</v>
      </c>
      <c r="G274" s="129">
        <v>2.0056</v>
      </c>
      <c r="H274" s="129">
        <v>1.9518999999999997</v>
      </c>
      <c r="I274" s="129">
        <v>1.9798</v>
      </c>
      <c r="J274" s="129">
        <v>1.9800999999999997</v>
      </c>
      <c r="K274" s="129">
        <v>1.9318999999999997</v>
      </c>
      <c r="L274" s="129">
        <v>1.8855</v>
      </c>
      <c r="M274" s="129">
        <v>1.8684999999999998</v>
      </c>
      <c r="N274" s="129">
        <v>1.8477999999999999</v>
      </c>
      <c r="O274" s="129">
        <v>1.8598999999999999</v>
      </c>
      <c r="P274" s="129">
        <v>1.8477</v>
      </c>
      <c r="Q274" s="129">
        <v>1.8272</v>
      </c>
      <c r="R274" s="129">
        <v>1.7681</v>
      </c>
      <c r="S274" s="129">
        <v>1.7429</v>
      </c>
      <c r="T274" s="129">
        <v>1.753</v>
      </c>
      <c r="U274" s="129">
        <v>1.734</v>
      </c>
      <c r="V274" s="129">
        <v>1.7087999999999999</v>
      </c>
      <c r="W274" s="129">
        <v>1.666</v>
      </c>
    </row>
    <row r="275" spans="2:26" ht="12">
      <c r="B275" s="150">
        <v>44256</v>
      </c>
      <c r="C275" s="138">
        <f t="shared" si="5"/>
        <v>2.0236956521739127</v>
      </c>
      <c r="D275" s="129">
        <v>2.0483</v>
      </c>
      <c r="E275" s="129">
        <v>2.0451</v>
      </c>
      <c r="F275" s="129">
        <v>2.0408</v>
      </c>
      <c r="G275" s="129">
        <v>2.0688</v>
      </c>
      <c r="H275" s="129">
        <v>2.0812999999999997</v>
      </c>
      <c r="I275" s="129">
        <v>2.1286</v>
      </c>
      <c r="J275" s="129">
        <v>2.1041</v>
      </c>
      <c r="K275" s="129">
        <v>2.0911</v>
      </c>
      <c r="L275" s="129">
        <v>2.0935</v>
      </c>
      <c r="M275" s="129">
        <v>2.1332</v>
      </c>
      <c r="N275" s="129">
        <v>2.1208</v>
      </c>
      <c r="O275" s="129">
        <v>2.1038</v>
      </c>
      <c r="P275" s="129">
        <v>2.068</v>
      </c>
      <c r="Q275" s="129">
        <v>2.0457</v>
      </c>
      <c r="R275" s="129">
        <v>1.9348999999999998</v>
      </c>
      <c r="S275" s="129">
        <v>1.9663999999999997</v>
      </c>
      <c r="T275" s="129">
        <v>1.9642</v>
      </c>
      <c r="U275" s="129">
        <v>1.8739999999999999</v>
      </c>
      <c r="V275" s="129">
        <v>1.9379</v>
      </c>
      <c r="W275" s="129">
        <v>1.869</v>
      </c>
      <c r="X275">
        <v>1.943</v>
      </c>
      <c r="Y275">
        <v>1.9533999999999998</v>
      </c>
      <c r="Z275">
        <v>1.9291</v>
      </c>
    </row>
    <row r="276" spans="2:26" ht="12">
      <c r="B276" s="150">
        <v>44287</v>
      </c>
      <c r="C276" s="138">
        <f t="shared" si="5"/>
        <v>1.9680695652173912</v>
      </c>
      <c r="D276" s="129">
        <v>2.0598</v>
      </c>
      <c r="E276" s="129">
        <v>2.0987999999999998</v>
      </c>
      <c r="F276" s="129">
        <v>2.0575</v>
      </c>
      <c r="G276" s="129">
        <v>2.018</v>
      </c>
      <c r="H276" s="129">
        <v>1.9937</v>
      </c>
      <c r="I276" s="129">
        <v>1.9956999999999998</v>
      </c>
      <c r="J276" s="129">
        <v>1.9777</v>
      </c>
      <c r="K276" s="129">
        <v>1.9686</v>
      </c>
      <c r="L276" s="129">
        <v>1.9901999999999997</v>
      </c>
      <c r="M276" s="129">
        <v>1.9928</v>
      </c>
      <c r="N276" s="129">
        <v>1.9928</v>
      </c>
      <c r="O276" s="129">
        <v>1.9945999999999997</v>
      </c>
      <c r="P276" s="129">
        <v>1.9908000000000001</v>
      </c>
      <c r="Q276" s="129">
        <v>1.9139999999999997</v>
      </c>
      <c r="R276" s="129">
        <v>1.9083999999999999</v>
      </c>
      <c r="S276" s="129">
        <v>1.9114</v>
      </c>
      <c r="T276" s="129">
        <v>1.9122</v>
      </c>
      <c r="U276" s="129">
        <v>1.9002999999999999</v>
      </c>
      <c r="V276" s="129">
        <v>1.8941</v>
      </c>
      <c r="W276" s="129">
        <v>1.8919</v>
      </c>
      <c r="X276">
        <v>1.9504000000000001</v>
      </c>
      <c r="Y276">
        <v>1.9468</v>
      </c>
      <c r="Z276">
        <v>1.9051</v>
      </c>
    </row>
    <row r="277" spans="2:24" ht="12">
      <c r="B277" s="150">
        <v>44317</v>
      </c>
      <c r="C277" s="138">
        <f t="shared" si="5"/>
        <v>2.1831666666666663</v>
      </c>
      <c r="D277" s="129">
        <v>2.2419</v>
      </c>
      <c r="E277" s="129">
        <v>2.2626999999999997</v>
      </c>
      <c r="F277" s="129">
        <v>2.2289</v>
      </c>
      <c r="G277" s="129">
        <v>2.1999</v>
      </c>
      <c r="H277" s="129">
        <v>2.2373</v>
      </c>
      <c r="I277" s="129">
        <v>2.1684</v>
      </c>
      <c r="J277" s="129">
        <v>2.1363</v>
      </c>
      <c r="K277" s="129">
        <v>2.1744</v>
      </c>
      <c r="L277" s="129">
        <v>2.1905</v>
      </c>
      <c r="M277" s="129">
        <v>2.2279999999999998</v>
      </c>
      <c r="N277" s="129">
        <v>2.2177</v>
      </c>
      <c r="O277" s="129">
        <v>2.1755</v>
      </c>
      <c r="P277" s="129">
        <v>2.2306</v>
      </c>
      <c r="Q277" s="129">
        <v>2.1978999999999997</v>
      </c>
      <c r="R277" s="129">
        <v>2.1887</v>
      </c>
      <c r="S277" s="129">
        <v>2.1816999999999998</v>
      </c>
      <c r="T277" s="129">
        <v>2.1525</v>
      </c>
      <c r="U277" s="129">
        <v>2.1506</v>
      </c>
      <c r="V277" s="129">
        <v>2.1339</v>
      </c>
      <c r="W277" s="129">
        <v>2.0892999999999997</v>
      </c>
      <c r="X277">
        <v>2.0598</v>
      </c>
    </row>
    <row r="278" spans="2:25" ht="12">
      <c r="B278" s="150">
        <v>44348</v>
      </c>
      <c r="C278" s="138">
        <f t="shared" si="5"/>
        <v>2.205840909090909</v>
      </c>
      <c r="D278" s="129">
        <v>2.1484</v>
      </c>
      <c r="E278" s="129">
        <v>2.1395999999999997</v>
      </c>
      <c r="F278" s="129">
        <v>2.1624</v>
      </c>
      <c r="G278" s="129">
        <v>2.1701</v>
      </c>
      <c r="H278" s="129">
        <v>2.1652</v>
      </c>
      <c r="I278" s="129">
        <v>2.1568</v>
      </c>
      <c r="J278" s="129">
        <v>2.1439</v>
      </c>
      <c r="K278" s="129">
        <v>2.1386</v>
      </c>
      <c r="L278" s="129">
        <v>2.1233</v>
      </c>
      <c r="M278" s="129">
        <v>2.1578</v>
      </c>
      <c r="N278" s="129">
        <v>2.1696999999999997</v>
      </c>
      <c r="O278" s="129">
        <v>2.1856</v>
      </c>
      <c r="P278" s="129">
        <v>2.2185</v>
      </c>
      <c r="Q278" s="129">
        <v>2.2488</v>
      </c>
      <c r="R278" s="129">
        <v>2.2363999999999997</v>
      </c>
      <c r="S278" s="129">
        <v>2.2803999999999998</v>
      </c>
      <c r="T278" s="129">
        <v>2.2683</v>
      </c>
      <c r="U278" s="129">
        <v>2.3013</v>
      </c>
      <c r="V278" s="129">
        <v>2.2871</v>
      </c>
      <c r="W278" s="129">
        <v>2.3074</v>
      </c>
      <c r="X278">
        <v>2.277</v>
      </c>
      <c r="Y278">
        <v>2.2419</v>
      </c>
    </row>
    <row r="279" spans="2:25" ht="12">
      <c r="B279" s="150">
        <v>44378</v>
      </c>
      <c r="C279" s="138">
        <f t="shared" si="5"/>
        <v>2.188586363636364</v>
      </c>
      <c r="D279" s="129">
        <v>2.2748</v>
      </c>
      <c r="E279" s="129">
        <v>2.2308</v>
      </c>
      <c r="F279" s="129">
        <v>2.2308</v>
      </c>
      <c r="G279" s="129">
        <v>2.2407</v>
      </c>
      <c r="H279" s="129">
        <v>2.2273</v>
      </c>
      <c r="I279" s="129">
        <v>2.2161</v>
      </c>
      <c r="J279" s="129">
        <v>2.173</v>
      </c>
      <c r="K279" s="129">
        <v>2.1</v>
      </c>
      <c r="L279" s="129">
        <v>2.0761</v>
      </c>
      <c r="M279" s="129">
        <v>2.1834</v>
      </c>
      <c r="N279" s="129">
        <v>2.1812</v>
      </c>
      <c r="O279" s="129">
        <v>2.2037</v>
      </c>
      <c r="P279" s="129">
        <v>2.2347</v>
      </c>
      <c r="Q279" s="129">
        <v>2.1983</v>
      </c>
      <c r="R279" s="129">
        <v>2.2020999999999997</v>
      </c>
      <c r="S279" s="129">
        <v>2.1755999999999998</v>
      </c>
      <c r="T279" s="129">
        <v>2.1349</v>
      </c>
      <c r="U279" s="129">
        <v>2.1426</v>
      </c>
      <c r="V279" s="129">
        <v>2.1952</v>
      </c>
      <c r="W279" s="129">
        <v>2.1952</v>
      </c>
      <c r="X279">
        <v>2.1759</v>
      </c>
      <c r="Y279">
        <v>2.1565</v>
      </c>
    </row>
    <row r="280" spans="2:25" ht="12">
      <c r="B280" s="150">
        <v>44409</v>
      </c>
      <c r="C280" s="138">
        <f t="shared" si="5"/>
        <v>2.1688772727272725</v>
      </c>
      <c r="D280" s="129">
        <v>2.2563999999999997</v>
      </c>
      <c r="E280" s="129">
        <v>2.2253</v>
      </c>
      <c r="F280" s="129">
        <v>2.1993</v>
      </c>
      <c r="G280" s="129">
        <v>2.2357</v>
      </c>
      <c r="H280" s="129">
        <v>2.1738</v>
      </c>
      <c r="I280" s="129">
        <v>2.0926</v>
      </c>
      <c r="J280" s="129">
        <v>2.0031</v>
      </c>
      <c r="K280" s="129">
        <v>2.0521</v>
      </c>
      <c r="L280" s="129">
        <v>2.1029</v>
      </c>
      <c r="M280" s="129">
        <v>2.1172999999999997</v>
      </c>
      <c r="N280" s="129">
        <v>2.1363</v>
      </c>
      <c r="O280" s="129">
        <v>2.1599</v>
      </c>
      <c r="P280" s="129">
        <v>2.1847</v>
      </c>
      <c r="Q280" s="129">
        <v>2.1961999999999997</v>
      </c>
      <c r="R280" s="129">
        <v>2.1811</v>
      </c>
      <c r="S280" s="129">
        <v>2.1425</v>
      </c>
      <c r="T280" s="129">
        <v>2.1723</v>
      </c>
      <c r="U280" s="129">
        <v>2.1913</v>
      </c>
      <c r="V280" s="129">
        <v>2.1612999999999998</v>
      </c>
      <c r="W280" s="129">
        <v>2.2161999999999997</v>
      </c>
      <c r="X280">
        <v>2.2267</v>
      </c>
      <c r="Y280">
        <v>2.2883</v>
      </c>
    </row>
    <row r="281" spans="2:25" ht="12">
      <c r="B281" s="150">
        <v>44440</v>
      </c>
      <c r="C281" s="138">
        <f t="shared" si="5"/>
        <v>2.3245227272727274</v>
      </c>
      <c r="D281" s="129">
        <v>2.4436999999999998</v>
      </c>
      <c r="E281" s="129">
        <v>2.4244</v>
      </c>
      <c r="F281" s="129">
        <v>2.4373</v>
      </c>
      <c r="G281" s="129">
        <v>2.4074</v>
      </c>
      <c r="H281" s="129">
        <v>2.3874999999999997</v>
      </c>
      <c r="I281" s="129">
        <v>2.3447</v>
      </c>
      <c r="J281" s="129">
        <v>2.3134</v>
      </c>
      <c r="K281" s="129">
        <v>2.3026999999999997</v>
      </c>
      <c r="L281" s="129">
        <v>2.3634999999999997</v>
      </c>
      <c r="M281" s="129">
        <v>2.3630999999999998</v>
      </c>
      <c r="N281" s="129">
        <v>2.3479</v>
      </c>
      <c r="O281" s="129">
        <v>2.3004</v>
      </c>
      <c r="P281" s="129">
        <v>2.288</v>
      </c>
      <c r="Q281" s="129">
        <v>2.2746999999999997</v>
      </c>
      <c r="R281" s="129">
        <v>2.2413</v>
      </c>
      <c r="S281" s="129">
        <v>2.2645999999999997</v>
      </c>
      <c r="T281" s="129">
        <v>2.2531</v>
      </c>
      <c r="U281" s="129">
        <v>2.2882</v>
      </c>
      <c r="V281" s="129">
        <v>2.2882</v>
      </c>
      <c r="W281" s="129">
        <v>2.2953</v>
      </c>
      <c r="X281">
        <v>2.2589</v>
      </c>
      <c r="Y281">
        <v>2.2512</v>
      </c>
    </row>
    <row r="282" spans="2:24" ht="12">
      <c r="B282" s="116">
        <v>44470</v>
      </c>
      <c r="C282" s="138">
        <f t="shared" si="5"/>
        <v>2.5750190476190475</v>
      </c>
      <c r="D282">
        <v>2.5589</v>
      </c>
      <c r="E282">
        <v>2.5705999999999998</v>
      </c>
      <c r="F282">
        <v>2.637</v>
      </c>
      <c r="G282">
        <v>2.6159</v>
      </c>
      <c r="H282">
        <v>2.5814</v>
      </c>
      <c r="I282">
        <v>2.5690999999999997</v>
      </c>
      <c r="J282">
        <v>2.5802</v>
      </c>
      <c r="K282">
        <v>2.5711</v>
      </c>
      <c r="L282">
        <v>2.5917</v>
      </c>
      <c r="M282">
        <v>2.6239</v>
      </c>
      <c r="N282">
        <v>2.6145</v>
      </c>
      <c r="O282">
        <v>2.5848999999999998</v>
      </c>
      <c r="P282">
        <v>2.5774</v>
      </c>
      <c r="Q282">
        <v>2.5935</v>
      </c>
      <c r="R282">
        <v>2.5631999999999997</v>
      </c>
      <c r="S282">
        <v>2.5575</v>
      </c>
      <c r="T282">
        <v>2.5554</v>
      </c>
      <c r="U282">
        <v>2.5894</v>
      </c>
      <c r="V282">
        <v>2.5539</v>
      </c>
      <c r="W282">
        <v>2.5135</v>
      </c>
      <c r="X282">
        <v>2.4724</v>
      </c>
    </row>
    <row r="283" spans="2:24" ht="12">
      <c r="B283" s="116">
        <v>44501</v>
      </c>
      <c r="C283" s="138">
        <f t="shared" si="5"/>
        <v>2.701366666666667</v>
      </c>
      <c r="D283">
        <v>2.6858999999999997</v>
      </c>
      <c r="E283">
        <v>2.8345</v>
      </c>
      <c r="F283">
        <v>2.8396</v>
      </c>
      <c r="G283">
        <v>2.8221</v>
      </c>
      <c r="H283">
        <v>2.7376</v>
      </c>
      <c r="I283">
        <v>2.682</v>
      </c>
      <c r="J283">
        <v>2.7258999999999998</v>
      </c>
      <c r="K283">
        <v>2.6997</v>
      </c>
      <c r="L283">
        <v>2.7652</v>
      </c>
      <c r="M283">
        <v>2.7165</v>
      </c>
      <c r="N283">
        <v>2.7072</v>
      </c>
      <c r="O283">
        <v>2.6999</v>
      </c>
      <c r="P283">
        <v>2.6877</v>
      </c>
      <c r="Q283">
        <v>2.73</v>
      </c>
      <c r="R283">
        <v>2.6687</v>
      </c>
      <c r="S283">
        <v>2.6603</v>
      </c>
      <c r="T283">
        <v>2.5991</v>
      </c>
      <c r="U283">
        <v>2.6126</v>
      </c>
      <c r="V283">
        <v>2.6687</v>
      </c>
      <c r="W283">
        <v>2.6130999999999998</v>
      </c>
      <c r="X283">
        <v>2.5724</v>
      </c>
    </row>
    <row r="284" spans="2:26" ht="12">
      <c r="B284" s="116">
        <v>44531</v>
      </c>
      <c r="C284" s="138">
        <f t="shared" si="5"/>
        <v>2.4372869565217394</v>
      </c>
      <c r="D284">
        <v>2.3609999999999998</v>
      </c>
      <c r="E284">
        <v>2.3396</v>
      </c>
      <c r="F284">
        <v>2.3286</v>
      </c>
      <c r="G284">
        <v>2.3167</v>
      </c>
      <c r="H284">
        <v>2.3026999999999997</v>
      </c>
      <c r="I284">
        <v>2.3026999999999997</v>
      </c>
      <c r="J284">
        <v>2.277</v>
      </c>
      <c r="K284">
        <v>2.2477</v>
      </c>
      <c r="L284">
        <v>2.1826</v>
      </c>
      <c r="M284">
        <v>2.2269</v>
      </c>
      <c r="N284">
        <v>2.2993</v>
      </c>
      <c r="O284">
        <v>2.2876</v>
      </c>
      <c r="P284">
        <v>2.3083</v>
      </c>
      <c r="Q284">
        <v>2.3815999999999997</v>
      </c>
      <c r="R284">
        <v>2.4983</v>
      </c>
      <c r="S284">
        <v>2.5881</v>
      </c>
      <c r="T284">
        <v>2.6529</v>
      </c>
      <c r="U284">
        <v>2.6807</v>
      </c>
      <c r="V284">
        <v>2.6715</v>
      </c>
      <c r="W284">
        <v>2.6694999999999998</v>
      </c>
      <c r="X284">
        <v>2.7473</v>
      </c>
      <c r="Y284">
        <v>2.7237</v>
      </c>
      <c r="Z284">
        <v>2.6633</v>
      </c>
    </row>
    <row r="285" spans="2:24" ht="12">
      <c r="B285" s="116">
        <v>44562</v>
      </c>
      <c r="C285" s="138">
        <f t="shared" si="5"/>
        <v>2.597114285714286</v>
      </c>
      <c r="D285">
        <v>2.7559</v>
      </c>
      <c r="E285">
        <v>2.7557</v>
      </c>
      <c r="F285">
        <v>2.7414</v>
      </c>
      <c r="G285">
        <v>2.6548</v>
      </c>
      <c r="H285">
        <v>2.6079</v>
      </c>
      <c r="I285">
        <v>2.6841</v>
      </c>
      <c r="J285">
        <v>2.6575</v>
      </c>
      <c r="K285">
        <v>2.6532</v>
      </c>
      <c r="L285">
        <v>2.6469</v>
      </c>
      <c r="M285">
        <v>2.6192</v>
      </c>
      <c r="N285">
        <v>2.6151</v>
      </c>
      <c r="O285">
        <v>2.5906</v>
      </c>
      <c r="P285">
        <v>2.5737</v>
      </c>
      <c r="Q285">
        <v>2.5739</v>
      </c>
      <c r="R285">
        <v>2.5145</v>
      </c>
      <c r="S285">
        <v>2.5302</v>
      </c>
      <c r="T285">
        <v>2.5432</v>
      </c>
      <c r="U285">
        <v>2.507</v>
      </c>
      <c r="V285">
        <v>2.4793</v>
      </c>
      <c r="W285">
        <v>2.4018</v>
      </c>
      <c r="X285">
        <v>2.4335</v>
      </c>
    </row>
    <row r="286" spans="2:23" ht="12">
      <c r="B286" s="116">
        <v>44593</v>
      </c>
      <c r="C286" s="138">
        <f t="shared" si="5"/>
        <v>2.813715</v>
      </c>
      <c r="D286">
        <v>2.927</v>
      </c>
      <c r="E286">
        <v>2.9708</v>
      </c>
      <c r="F286">
        <v>2.912</v>
      </c>
      <c r="G286">
        <v>2.8665</v>
      </c>
      <c r="H286">
        <v>2.8083</v>
      </c>
      <c r="I286">
        <v>2.7975</v>
      </c>
      <c r="J286">
        <v>2.7537</v>
      </c>
      <c r="K286">
        <v>2.7797</v>
      </c>
      <c r="L286">
        <v>2.7814</v>
      </c>
      <c r="M286">
        <v>2.8893999999999997</v>
      </c>
      <c r="N286">
        <v>2.8505</v>
      </c>
      <c r="O286">
        <v>2.7664</v>
      </c>
      <c r="P286">
        <v>2.7687</v>
      </c>
      <c r="Q286">
        <v>2.7489</v>
      </c>
      <c r="R286">
        <v>2.8122</v>
      </c>
      <c r="S286">
        <v>2.8474</v>
      </c>
      <c r="T286">
        <v>2.8232</v>
      </c>
      <c r="U286">
        <v>2.7563</v>
      </c>
      <c r="V286">
        <v>2.7220999999999997</v>
      </c>
      <c r="W286">
        <v>2.6923</v>
      </c>
    </row>
    <row r="287" spans="2:26" ht="12">
      <c r="B287" s="116">
        <v>44621</v>
      </c>
      <c r="C287" s="138">
        <f t="shared" si="5"/>
        <v>3.6643434782608693</v>
      </c>
      <c r="D287">
        <v>3.6229</v>
      </c>
      <c r="E287">
        <v>3.5517</v>
      </c>
      <c r="F287">
        <v>3.6403</v>
      </c>
      <c r="G287">
        <v>3.9433999999999996</v>
      </c>
      <c r="H287">
        <v>4.0297</v>
      </c>
      <c r="I287">
        <v>4.076</v>
      </c>
      <c r="J287">
        <v>3.8869</v>
      </c>
      <c r="K287">
        <v>3.8778</v>
      </c>
      <c r="L287">
        <v>3.7283999999999997</v>
      </c>
      <c r="M287">
        <v>3.6277</v>
      </c>
      <c r="N287">
        <v>3.3472999999999997</v>
      </c>
      <c r="O287">
        <v>3.2868999999999997</v>
      </c>
      <c r="P287">
        <v>3.4851</v>
      </c>
      <c r="Q287">
        <v>3.6174</v>
      </c>
      <c r="R287">
        <v>3.5159</v>
      </c>
      <c r="S287">
        <v>3.5730999999999997</v>
      </c>
      <c r="T287">
        <v>4.4164</v>
      </c>
      <c r="U287">
        <v>3.9135999999999997</v>
      </c>
      <c r="V287">
        <v>3.7889999999999997</v>
      </c>
      <c r="W287">
        <v>3.5383999999999998</v>
      </c>
      <c r="X287">
        <v>3.5451</v>
      </c>
      <c r="Y287">
        <v>3.2188</v>
      </c>
      <c r="Z287">
        <v>3.0481</v>
      </c>
    </row>
    <row r="288" spans="2:24" ht="12">
      <c r="B288" s="116">
        <v>44652</v>
      </c>
      <c r="C288" s="138">
        <f t="shared" si="5"/>
        <v>3.749628571428571</v>
      </c>
      <c r="D288">
        <v>4.0605</v>
      </c>
      <c r="E288">
        <v>3.9996</v>
      </c>
      <c r="F288">
        <v>3.9528</v>
      </c>
      <c r="G288">
        <v>3.8926</v>
      </c>
      <c r="H288">
        <v>3.9162</v>
      </c>
      <c r="I288">
        <v>3.8649999999999998</v>
      </c>
      <c r="J288">
        <v>3.7778</v>
      </c>
      <c r="K288">
        <v>3.7533</v>
      </c>
      <c r="L288">
        <v>3.9299999999999997</v>
      </c>
      <c r="M288">
        <v>3.9146</v>
      </c>
      <c r="N288">
        <v>3.9448</v>
      </c>
      <c r="O288">
        <v>3.8171</v>
      </c>
      <c r="P288">
        <v>3.5904</v>
      </c>
      <c r="Q288">
        <v>3.4459999999999997</v>
      </c>
      <c r="R288">
        <v>3.4939</v>
      </c>
      <c r="S288">
        <v>3.4461999999999997</v>
      </c>
      <c r="T288">
        <v>3.5131</v>
      </c>
      <c r="U288">
        <v>3.5846999999999998</v>
      </c>
      <c r="V288">
        <v>3.6747</v>
      </c>
      <c r="W288">
        <v>3.6101</v>
      </c>
      <c r="X288">
        <v>3.5587999999999997</v>
      </c>
    </row>
    <row r="289" spans="2:23" ht="12">
      <c r="B289" s="116">
        <v>44682</v>
      </c>
      <c r="C289" s="138">
        <f t="shared" si="5"/>
        <v>4.143839999999999</v>
      </c>
      <c r="D289">
        <v>4.4387</v>
      </c>
      <c r="E289">
        <v>4.3123</v>
      </c>
      <c r="F289">
        <v>4.225</v>
      </c>
      <c r="G289">
        <v>4.184</v>
      </c>
      <c r="H289">
        <v>4.1305</v>
      </c>
      <c r="I289">
        <v>4.1152999999999995</v>
      </c>
      <c r="J289">
        <v>3.9665</v>
      </c>
      <c r="K289">
        <v>4.0595</v>
      </c>
      <c r="L289">
        <v>4.1203</v>
      </c>
      <c r="M289">
        <v>4.126</v>
      </c>
      <c r="N289">
        <v>4.0451</v>
      </c>
      <c r="O289">
        <v>4.0493</v>
      </c>
      <c r="P289">
        <v>4.0849</v>
      </c>
      <c r="Q289">
        <v>3.9913</v>
      </c>
      <c r="R289">
        <v>4.0705</v>
      </c>
      <c r="S289">
        <v>4.1209</v>
      </c>
      <c r="T289">
        <v>4.3038</v>
      </c>
      <c r="U289">
        <v>4.1902</v>
      </c>
      <c r="V289">
        <v>4.252</v>
      </c>
      <c r="W289">
        <v>4.0907</v>
      </c>
    </row>
    <row r="290" spans="2:25" ht="12">
      <c r="B290" s="116">
        <v>44713</v>
      </c>
      <c r="C290" s="138">
        <f t="shared" si="5"/>
        <v>5.054659090909092</v>
      </c>
      <c r="D290">
        <v>4.4338999999999995</v>
      </c>
      <c r="E290">
        <v>4.6239</v>
      </c>
      <c r="F290">
        <v>4.6686</v>
      </c>
      <c r="G290">
        <v>4.9062</v>
      </c>
      <c r="H290">
        <v>4.9684</v>
      </c>
      <c r="I290">
        <v>5.14</v>
      </c>
      <c r="J290">
        <v>5.1493</v>
      </c>
      <c r="K290">
        <v>5.2001</v>
      </c>
      <c r="L290">
        <v>5.2486</v>
      </c>
      <c r="M290">
        <v>5.4139</v>
      </c>
      <c r="N290">
        <v>5.4079</v>
      </c>
      <c r="O290">
        <v>5.3069</v>
      </c>
      <c r="P290">
        <v>5.2059</v>
      </c>
      <c r="Q290">
        <v>5.2904</v>
      </c>
      <c r="R290">
        <v>5.2362</v>
      </c>
      <c r="S290">
        <v>5.135</v>
      </c>
      <c r="T290">
        <v>5.1405</v>
      </c>
      <c r="U290">
        <v>5.1611</v>
      </c>
      <c r="V290">
        <v>5.0588999999999995</v>
      </c>
      <c r="W290">
        <v>4.9796</v>
      </c>
      <c r="X290">
        <v>4.885</v>
      </c>
      <c r="Y290">
        <v>4.6422</v>
      </c>
    </row>
    <row r="291" spans="2:24" ht="12">
      <c r="B291" s="116">
        <v>44743</v>
      </c>
      <c r="C291" s="138">
        <f t="shared" si="5"/>
        <v>3.887809523809524</v>
      </c>
      <c r="D291">
        <v>3.4751</v>
      </c>
      <c r="E291">
        <v>3.5139</v>
      </c>
      <c r="F291">
        <v>3.4941999999999998</v>
      </c>
      <c r="G291">
        <v>3.4807</v>
      </c>
      <c r="H291">
        <v>3.5259</v>
      </c>
      <c r="I291">
        <v>3.6668</v>
      </c>
      <c r="J291">
        <v>3.6856999999999998</v>
      </c>
      <c r="K291">
        <v>3.7369</v>
      </c>
      <c r="L291">
        <v>3.8325</v>
      </c>
      <c r="M291">
        <v>3.8792</v>
      </c>
      <c r="N291">
        <v>3.8975999999999997</v>
      </c>
      <c r="O291">
        <v>3.9408000000000003</v>
      </c>
      <c r="P291">
        <v>3.9885</v>
      </c>
      <c r="Q291">
        <v>4.1895999999999995</v>
      </c>
      <c r="R291">
        <v>4.1427</v>
      </c>
      <c r="S291">
        <v>4.1662</v>
      </c>
      <c r="T291">
        <v>3.8738</v>
      </c>
      <c r="U291">
        <v>4.0701</v>
      </c>
      <c r="V291">
        <v>4.3982</v>
      </c>
      <c r="W291">
        <v>4.3982</v>
      </c>
      <c r="X291">
        <v>4.2874</v>
      </c>
    </row>
    <row r="292" spans="2:26" ht="12">
      <c r="B292" s="116">
        <v>44774</v>
      </c>
      <c r="C292" s="138">
        <f t="shared" si="5"/>
        <v>3.6662739130434785</v>
      </c>
      <c r="D292">
        <v>4.2216</v>
      </c>
      <c r="E292">
        <v>4.2278</v>
      </c>
      <c r="F292">
        <v>4.285</v>
      </c>
      <c r="G292">
        <v>4.1735</v>
      </c>
      <c r="H292">
        <v>4.1583</v>
      </c>
      <c r="I292">
        <v>3.9719999999999995</v>
      </c>
      <c r="J292">
        <v>3.8790999999999998</v>
      </c>
      <c r="K292">
        <v>3.7999</v>
      </c>
      <c r="L292">
        <v>3.7386</v>
      </c>
      <c r="M292">
        <v>3.7095</v>
      </c>
      <c r="N292">
        <v>3.5684</v>
      </c>
      <c r="O292">
        <v>3.544</v>
      </c>
      <c r="P292">
        <v>3.6468</v>
      </c>
      <c r="Q292">
        <v>3.5193</v>
      </c>
      <c r="R292">
        <v>3.3991</v>
      </c>
      <c r="S292">
        <v>3.3373999999999997</v>
      </c>
      <c r="T292">
        <v>3.1712</v>
      </c>
      <c r="U292">
        <v>3.1975</v>
      </c>
      <c r="V292">
        <v>3.3089</v>
      </c>
      <c r="W292">
        <v>3.3863</v>
      </c>
      <c r="X292">
        <v>3.298</v>
      </c>
      <c r="Y292">
        <v>3.3392</v>
      </c>
      <c r="Z292">
        <v>3.4429</v>
      </c>
    </row>
    <row r="293" spans="2:24" ht="12">
      <c r="B293" s="116">
        <v>44805</v>
      </c>
      <c r="C293" s="138">
        <f t="shared" si="5"/>
        <v>3.6558095238095243</v>
      </c>
      <c r="D293">
        <v>3.6839</v>
      </c>
      <c r="E293">
        <v>3.6181</v>
      </c>
      <c r="F293">
        <v>3.4452</v>
      </c>
      <c r="G293">
        <v>3.3491</v>
      </c>
      <c r="H293">
        <v>3.4393</v>
      </c>
      <c r="I293">
        <v>3.5754</v>
      </c>
      <c r="J293">
        <v>3.5079</v>
      </c>
      <c r="K293">
        <v>3.3116</v>
      </c>
      <c r="L293">
        <v>3.3084</v>
      </c>
      <c r="M293">
        <v>3.2647</v>
      </c>
      <c r="N293">
        <v>3.3451</v>
      </c>
      <c r="O293">
        <v>3.5372</v>
      </c>
      <c r="P293">
        <v>3.7159</v>
      </c>
      <c r="Q293">
        <v>3.8415</v>
      </c>
      <c r="R293">
        <v>3.8996999999999997</v>
      </c>
      <c r="S293">
        <v>3.8689999999999998</v>
      </c>
      <c r="T293">
        <v>3.9111</v>
      </c>
      <c r="U293">
        <v>3.9337999999999997</v>
      </c>
      <c r="V293">
        <v>4.0316</v>
      </c>
      <c r="W293">
        <v>4.031</v>
      </c>
      <c r="X293">
        <v>4.1525</v>
      </c>
    </row>
    <row r="294" spans="2:24" ht="12">
      <c r="B294" s="116">
        <v>44835</v>
      </c>
      <c r="C294" s="138">
        <f t="shared" si="5"/>
        <v>4.494457142857143</v>
      </c>
      <c r="D294">
        <v>4.7687</v>
      </c>
      <c r="E294">
        <v>4.6987</v>
      </c>
      <c r="F294">
        <v>4.6381</v>
      </c>
      <c r="G294">
        <v>4.6114999999999995</v>
      </c>
      <c r="H294">
        <v>4.5793</v>
      </c>
      <c r="I294">
        <v>4.4553</v>
      </c>
      <c r="J294">
        <v>4.4399999999999995</v>
      </c>
      <c r="K294">
        <v>4.5452</v>
      </c>
      <c r="L294">
        <v>4.6867</v>
      </c>
      <c r="M294">
        <v>4.7878</v>
      </c>
      <c r="N294">
        <v>4.664</v>
      </c>
      <c r="O294">
        <v>4.7602</v>
      </c>
      <c r="P294">
        <v>4.5619</v>
      </c>
      <c r="Q294">
        <v>4.6242</v>
      </c>
      <c r="R294">
        <v>4.6042</v>
      </c>
      <c r="S294">
        <v>4.6962</v>
      </c>
      <c r="T294">
        <v>4.5074</v>
      </c>
      <c r="U294">
        <v>4.2600999999999996</v>
      </c>
      <c r="V294">
        <v>4.0385</v>
      </c>
      <c r="W294">
        <v>3.7999</v>
      </c>
      <c r="X294">
        <v>3.6557</v>
      </c>
    </row>
    <row r="295" spans="2:25" ht="12">
      <c r="B295" s="116">
        <v>44866</v>
      </c>
      <c r="C295" s="138">
        <f t="shared" si="5"/>
        <v>4.708818181818182</v>
      </c>
      <c r="D295">
        <v>3.7319999999999998</v>
      </c>
      <c r="E295">
        <v>3.772</v>
      </c>
      <c r="F295">
        <v>4.452</v>
      </c>
      <c r="G295">
        <v>4.462</v>
      </c>
      <c r="H295">
        <v>4.462</v>
      </c>
      <c r="I295">
        <v>4.502</v>
      </c>
      <c r="J295">
        <v>4.262</v>
      </c>
      <c r="K295">
        <v>4.372</v>
      </c>
      <c r="L295">
        <v>4.402</v>
      </c>
      <c r="M295">
        <v>4.512</v>
      </c>
      <c r="N295">
        <v>4.832</v>
      </c>
      <c r="O295">
        <v>4.882</v>
      </c>
      <c r="P295">
        <v>5.062</v>
      </c>
      <c r="Q295">
        <v>5.1819999999999995</v>
      </c>
      <c r="R295">
        <v>5.242</v>
      </c>
      <c r="S295">
        <v>5.332</v>
      </c>
      <c r="T295">
        <v>5.122</v>
      </c>
      <c r="U295">
        <v>5.282</v>
      </c>
      <c r="V295">
        <v>5.212</v>
      </c>
      <c r="W295">
        <v>4.982</v>
      </c>
      <c r="X295">
        <v>4.802</v>
      </c>
      <c r="Y295">
        <v>4.732</v>
      </c>
    </row>
    <row r="296" spans="2:25" ht="12">
      <c r="B296" s="116">
        <v>44896</v>
      </c>
      <c r="C296" s="138">
        <f t="shared" si="5"/>
        <v>2.8867272727272724</v>
      </c>
      <c r="D296">
        <v>2.9299999999999997</v>
      </c>
      <c r="E296">
        <v>2.9177999999999997</v>
      </c>
      <c r="F296">
        <v>2.9166</v>
      </c>
      <c r="G296">
        <v>2.9431</v>
      </c>
      <c r="H296">
        <v>2.9431</v>
      </c>
      <c r="I296">
        <v>2.7952</v>
      </c>
      <c r="J296">
        <v>2.6999999999999997</v>
      </c>
      <c r="K296">
        <v>2.5997</v>
      </c>
      <c r="L296">
        <v>2.6776999999999997</v>
      </c>
      <c r="M296">
        <v>2.7754</v>
      </c>
      <c r="N296">
        <v>2.9396</v>
      </c>
      <c r="O296">
        <v>3.0336</v>
      </c>
      <c r="P296">
        <v>2.8261</v>
      </c>
      <c r="Q296">
        <v>2.7013</v>
      </c>
      <c r="R296">
        <v>2.5397</v>
      </c>
      <c r="S296">
        <v>2.5652</v>
      </c>
      <c r="T296">
        <v>2.5137</v>
      </c>
      <c r="U296">
        <v>2.749</v>
      </c>
      <c r="V296">
        <v>2.9478</v>
      </c>
      <c r="W296">
        <v>3.3556</v>
      </c>
      <c r="X296">
        <v>3.4941999999999998</v>
      </c>
      <c r="Y296">
        <v>3.6435999999999997</v>
      </c>
    </row>
    <row r="297" spans="2:25" ht="12">
      <c r="B297" s="116">
        <v>44927</v>
      </c>
      <c r="C297" s="138">
        <f t="shared" si="5"/>
        <v>3.3019409090909093</v>
      </c>
      <c r="D297">
        <v>3.3458</v>
      </c>
      <c r="E297">
        <v>3.4672</v>
      </c>
      <c r="F297">
        <v>3.561</v>
      </c>
      <c r="G297">
        <v>3.5274</v>
      </c>
      <c r="H297">
        <v>3.5905</v>
      </c>
      <c r="I297">
        <v>3.7397</v>
      </c>
      <c r="J297">
        <v>3.6612</v>
      </c>
      <c r="K297">
        <v>3.5638</v>
      </c>
      <c r="L297">
        <v>3.4588</v>
      </c>
      <c r="M297">
        <v>3.4316</v>
      </c>
      <c r="N297">
        <v>3.3887</v>
      </c>
      <c r="O297">
        <v>3.3858</v>
      </c>
      <c r="P297">
        <v>3.3524</v>
      </c>
      <c r="Q297">
        <v>3.3114</v>
      </c>
      <c r="R297">
        <v>3.1313</v>
      </c>
      <c r="S297">
        <v>3.0318</v>
      </c>
      <c r="T297">
        <v>3.016</v>
      </c>
      <c r="U297">
        <v>2.9269</v>
      </c>
      <c r="V297">
        <v>2.8628</v>
      </c>
      <c r="W297">
        <v>2.8484</v>
      </c>
      <c r="X297">
        <v>3.0201</v>
      </c>
      <c r="Y297">
        <v>3.0201</v>
      </c>
    </row>
    <row r="298" spans="2:23" ht="12">
      <c r="B298" s="116">
        <v>44958</v>
      </c>
      <c r="C298" s="138">
        <f t="shared" si="5"/>
        <v>3.2812999999999994</v>
      </c>
      <c r="D298">
        <v>3.1686</v>
      </c>
      <c r="E298">
        <v>3.1957999999999998</v>
      </c>
      <c r="F298">
        <v>3.1271999999999998</v>
      </c>
      <c r="G298">
        <v>3.1424</v>
      </c>
      <c r="H298">
        <v>3.2209</v>
      </c>
      <c r="I298">
        <v>3.1648</v>
      </c>
      <c r="J298">
        <v>3.1728</v>
      </c>
      <c r="K298">
        <v>3.2758</v>
      </c>
      <c r="L298">
        <v>3.3352999999999997</v>
      </c>
      <c r="M298">
        <v>3.4341</v>
      </c>
      <c r="N298">
        <v>3.4074</v>
      </c>
      <c r="O298">
        <v>3.3514</v>
      </c>
      <c r="P298">
        <v>3.3247999999999998</v>
      </c>
      <c r="Q298">
        <v>3.4175999999999997</v>
      </c>
      <c r="R298">
        <v>3.3944</v>
      </c>
      <c r="S298">
        <v>3.2634</v>
      </c>
      <c r="T298">
        <v>3.2344</v>
      </c>
      <c r="U298">
        <v>3.2723</v>
      </c>
      <c r="V298">
        <v>3.3019</v>
      </c>
      <c r="W298">
        <v>3.4207</v>
      </c>
    </row>
    <row r="299" spans="2:26" ht="12">
      <c r="B299" s="116">
        <v>44986</v>
      </c>
      <c r="C299" s="138">
        <f t="shared" si="5"/>
        <v>3.0032913043478264</v>
      </c>
      <c r="D299">
        <v>2.8232</v>
      </c>
      <c r="E299">
        <v>2.8554999999999997</v>
      </c>
      <c r="F299">
        <v>2.9554</v>
      </c>
      <c r="G299">
        <v>2.9922</v>
      </c>
      <c r="H299">
        <v>2.9198</v>
      </c>
      <c r="I299">
        <v>2.8971999999999998</v>
      </c>
      <c r="J299">
        <v>2.9395</v>
      </c>
      <c r="K299">
        <v>2.8689</v>
      </c>
      <c r="L299">
        <v>2.8973</v>
      </c>
      <c r="M299">
        <v>2.8916999999999997</v>
      </c>
      <c r="N299">
        <v>2.8748</v>
      </c>
      <c r="O299">
        <v>2.8385</v>
      </c>
      <c r="P299">
        <v>2.9642999999999997</v>
      </c>
      <c r="Q299">
        <v>3.0215</v>
      </c>
      <c r="R299">
        <v>3.0461</v>
      </c>
      <c r="S299">
        <v>2.9693</v>
      </c>
      <c r="T299">
        <v>3.0507</v>
      </c>
      <c r="U299">
        <v>3.1303</v>
      </c>
      <c r="V299">
        <v>3.2297</v>
      </c>
      <c r="W299">
        <v>3.2725999999999997</v>
      </c>
      <c r="X299">
        <v>3.2357</v>
      </c>
      <c r="Y299">
        <v>3.2319</v>
      </c>
      <c r="Z299">
        <v>3.1696</v>
      </c>
    </row>
    <row r="300" spans="2:23" ht="12">
      <c r="B300" s="116">
        <v>45017</v>
      </c>
      <c r="C300" s="138">
        <f t="shared" si="5"/>
        <v>2.878025</v>
      </c>
      <c r="D300">
        <v>2.6866</v>
      </c>
      <c r="E300">
        <v>2.6959</v>
      </c>
      <c r="F300">
        <v>2.7862</v>
      </c>
      <c r="G300">
        <v>2.8129</v>
      </c>
      <c r="H300">
        <v>2.7696</v>
      </c>
      <c r="I300">
        <v>2.7748999999999997</v>
      </c>
      <c r="J300">
        <v>2.8602</v>
      </c>
      <c r="K300">
        <v>2.8645</v>
      </c>
      <c r="L300">
        <v>2.8747</v>
      </c>
      <c r="M300">
        <v>2.9295</v>
      </c>
      <c r="N300">
        <v>2.9747</v>
      </c>
      <c r="O300">
        <v>2.9903999999999997</v>
      </c>
      <c r="P300">
        <v>2.9644</v>
      </c>
      <c r="Q300">
        <v>2.9922999999999997</v>
      </c>
      <c r="R300">
        <v>2.9331</v>
      </c>
      <c r="S300">
        <v>2.925</v>
      </c>
      <c r="T300">
        <v>2.9802999999999997</v>
      </c>
      <c r="U300">
        <v>2.9400999999999997</v>
      </c>
      <c r="V300">
        <v>2.9193</v>
      </c>
      <c r="W300">
        <v>2.8859</v>
      </c>
    </row>
    <row r="301" spans="2:26" ht="12">
      <c r="B301" s="116">
        <v>45047</v>
      </c>
      <c r="C301" s="138">
        <f t="shared" si="5"/>
        <v>2.7717826086956516</v>
      </c>
      <c r="D301">
        <v>2.6591</v>
      </c>
      <c r="E301">
        <v>2.7683999999999997</v>
      </c>
      <c r="F301">
        <v>2.7683999999999997</v>
      </c>
      <c r="G301">
        <v>2.7539</v>
      </c>
      <c r="H301">
        <v>2.8251999999999997</v>
      </c>
      <c r="I301">
        <v>2.7799</v>
      </c>
      <c r="J301">
        <v>2.8165999999999998</v>
      </c>
      <c r="K301">
        <v>2.8359</v>
      </c>
      <c r="L301">
        <v>2.854</v>
      </c>
      <c r="M301">
        <v>2.8801</v>
      </c>
      <c r="N301">
        <v>2.8314</v>
      </c>
      <c r="O301">
        <v>2.8526</v>
      </c>
      <c r="P301">
        <v>2.8097</v>
      </c>
      <c r="Q301">
        <v>2.8709</v>
      </c>
      <c r="R301">
        <v>2.9086</v>
      </c>
      <c r="S301">
        <v>2.8329999999999997</v>
      </c>
      <c r="T301">
        <v>2.7679</v>
      </c>
      <c r="U301">
        <v>2.6852</v>
      </c>
      <c r="V301">
        <v>2.608</v>
      </c>
      <c r="W301">
        <v>2.5934</v>
      </c>
      <c r="X301">
        <v>2.6365</v>
      </c>
      <c r="Y301">
        <v>2.7075</v>
      </c>
      <c r="Z301">
        <v>2.7048</v>
      </c>
    </row>
    <row r="302" spans="2:25" ht="12">
      <c r="B302" s="116">
        <v>45078</v>
      </c>
      <c r="C302" s="138">
        <f t="shared" si="5"/>
        <v>2.5035318181818185</v>
      </c>
      <c r="D302">
        <v>2.2982</v>
      </c>
      <c r="E302">
        <v>2.3324</v>
      </c>
      <c r="F302">
        <v>2.3338</v>
      </c>
      <c r="G302">
        <v>2.4057999999999997</v>
      </c>
      <c r="H302">
        <v>2.356</v>
      </c>
      <c r="I302">
        <v>2.4308</v>
      </c>
      <c r="J302">
        <v>2.5453</v>
      </c>
      <c r="K302">
        <v>2.4983</v>
      </c>
      <c r="L302">
        <v>2.6170999999999998</v>
      </c>
      <c r="M302">
        <v>2.6231</v>
      </c>
      <c r="N302">
        <v>2.5652</v>
      </c>
      <c r="O302">
        <v>2.4391</v>
      </c>
      <c r="P302">
        <v>2.4978</v>
      </c>
      <c r="Q302">
        <v>2.4756</v>
      </c>
      <c r="R302">
        <v>2.535</v>
      </c>
      <c r="S302">
        <v>2.5741</v>
      </c>
      <c r="T302">
        <v>2.5825</v>
      </c>
      <c r="U302">
        <v>2.541</v>
      </c>
      <c r="V302">
        <v>2.618</v>
      </c>
      <c r="W302">
        <v>2.6247</v>
      </c>
      <c r="X302">
        <v>2.6</v>
      </c>
      <c r="Y302">
        <v>2.5839</v>
      </c>
    </row>
    <row r="303" spans="2:24" ht="12">
      <c r="B303" s="116">
        <v>45108</v>
      </c>
      <c r="C303" s="138">
        <f t="shared" si="5"/>
        <v>2.491561904761904</v>
      </c>
      <c r="D303">
        <v>3.1405</v>
      </c>
      <c r="E303">
        <v>3.104</v>
      </c>
      <c r="F303">
        <v>3.0159</v>
      </c>
      <c r="G303">
        <v>2.8944</v>
      </c>
      <c r="H303">
        <v>2.7163999999999997</v>
      </c>
      <c r="I303">
        <v>2.6433</v>
      </c>
      <c r="J303">
        <v>2.5267999999999997</v>
      </c>
      <c r="K303">
        <v>2.4718999999999998</v>
      </c>
      <c r="L303">
        <v>2.4259999999999997</v>
      </c>
      <c r="M303">
        <v>2.3693999999999997</v>
      </c>
      <c r="N303">
        <v>2.3773</v>
      </c>
      <c r="O303">
        <v>2.2009</v>
      </c>
      <c r="P303">
        <v>2.0927</v>
      </c>
      <c r="Q303">
        <v>2.1869</v>
      </c>
      <c r="R303">
        <v>2.2054</v>
      </c>
      <c r="S303">
        <v>2.2851</v>
      </c>
      <c r="T303">
        <v>2.3352999999999997</v>
      </c>
      <c r="U303">
        <v>2.3859</v>
      </c>
      <c r="V303">
        <v>2.3058</v>
      </c>
      <c r="W303">
        <v>2.3073</v>
      </c>
      <c r="X303">
        <v>2.3316</v>
      </c>
    </row>
    <row r="304" spans="2:26" ht="12">
      <c r="B304" s="116">
        <v>45139</v>
      </c>
      <c r="C304" s="138">
        <f t="shared" si="5"/>
        <v>3.247317391304348</v>
      </c>
      <c r="D304">
        <v>3.3727</v>
      </c>
      <c r="E304">
        <v>3.4764</v>
      </c>
      <c r="F304">
        <v>3.473</v>
      </c>
      <c r="G304">
        <v>3.5229</v>
      </c>
      <c r="H304">
        <v>3.251</v>
      </c>
      <c r="I304">
        <v>3.2062</v>
      </c>
      <c r="J304">
        <v>3.2276</v>
      </c>
      <c r="K304">
        <v>3.2171</v>
      </c>
      <c r="L304">
        <v>3.2462</v>
      </c>
      <c r="M304">
        <v>3.1778999999999997</v>
      </c>
      <c r="N304">
        <v>3.1043</v>
      </c>
      <c r="O304">
        <v>3.1163</v>
      </c>
      <c r="P304">
        <v>3.1701</v>
      </c>
      <c r="Q304">
        <v>3.2258999999999998</v>
      </c>
      <c r="R304">
        <v>3.2262999999999997</v>
      </c>
      <c r="S304">
        <v>3.3202</v>
      </c>
      <c r="T304">
        <v>3.2438</v>
      </c>
      <c r="U304">
        <v>3.1785</v>
      </c>
      <c r="V304">
        <v>3.2037</v>
      </c>
      <c r="W304">
        <v>3.2102999999999997</v>
      </c>
      <c r="X304">
        <v>3.1346</v>
      </c>
      <c r="Y304">
        <v>3.2032</v>
      </c>
      <c r="Z304">
        <v>3.1801</v>
      </c>
    </row>
    <row r="305" spans="2:24" ht="12">
      <c r="B305" s="116">
        <v>45170</v>
      </c>
      <c r="C305" s="138">
        <f t="shared" si="5"/>
        <v>3.3148142857142853</v>
      </c>
      <c r="D305">
        <v>3.3205</v>
      </c>
      <c r="E305">
        <v>3.3131</v>
      </c>
      <c r="F305">
        <v>3.2271</v>
      </c>
      <c r="G305">
        <v>3.1915</v>
      </c>
      <c r="H305">
        <v>3.209</v>
      </c>
      <c r="I305">
        <v>3.2534</v>
      </c>
      <c r="J305">
        <v>3.2203</v>
      </c>
      <c r="K305">
        <v>3.2771</v>
      </c>
      <c r="L305">
        <v>3.2109</v>
      </c>
      <c r="M305">
        <v>3.3026</v>
      </c>
      <c r="N305">
        <v>3.3447999999999998</v>
      </c>
      <c r="O305">
        <v>3.3202</v>
      </c>
      <c r="P305">
        <v>3.2481</v>
      </c>
      <c r="Q305">
        <v>3.3059</v>
      </c>
      <c r="R305">
        <v>3.2767999999999997</v>
      </c>
      <c r="S305">
        <v>3.3091</v>
      </c>
      <c r="T305">
        <v>3.4494</v>
      </c>
      <c r="U305">
        <v>3.5375</v>
      </c>
      <c r="V305">
        <v>3.4400999999999997</v>
      </c>
      <c r="W305">
        <v>3.4400999999999997</v>
      </c>
      <c r="X305">
        <v>3.4135999999999997</v>
      </c>
    </row>
    <row r="306" spans="2:25" ht="12">
      <c r="B306" s="116">
        <v>45200</v>
      </c>
      <c r="C306" s="138">
        <f t="shared" si="5"/>
        <v>3.091572727272727</v>
      </c>
      <c r="D306">
        <v>3.0202</v>
      </c>
      <c r="E306">
        <v>3.0964</v>
      </c>
      <c r="F306">
        <v>3.0858</v>
      </c>
      <c r="G306">
        <v>3.072</v>
      </c>
      <c r="H306">
        <v>3.1747</v>
      </c>
      <c r="I306">
        <v>3.2502999999999997</v>
      </c>
      <c r="J306">
        <v>3.2721</v>
      </c>
      <c r="K306">
        <v>3.2965999999999998</v>
      </c>
      <c r="L306">
        <v>3.1107</v>
      </c>
      <c r="M306">
        <v>3.0587</v>
      </c>
      <c r="N306">
        <v>3.0368999999999997</v>
      </c>
      <c r="O306">
        <v>3.1418</v>
      </c>
      <c r="P306">
        <v>2.9779</v>
      </c>
      <c r="Q306">
        <v>2.9273</v>
      </c>
      <c r="R306">
        <v>2.9371</v>
      </c>
      <c r="S306">
        <v>2.8653</v>
      </c>
      <c r="T306">
        <v>2.7895</v>
      </c>
      <c r="U306">
        <v>2.7883999999999998</v>
      </c>
      <c r="V306">
        <v>3.0627</v>
      </c>
      <c r="W306">
        <v>3.3077</v>
      </c>
      <c r="X306">
        <v>3.3749</v>
      </c>
      <c r="Y306">
        <v>3.3676</v>
      </c>
    </row>
    <row r="307" spans="2:25" ht="12">
      <c r="B307" s="116">
        <v>45231</v>
      </c>
      <c r="C307" s="138">
        <f t="shared" si="5"/>
        <v>3.1357318181818186</v>
      </c>
      <c r="D307">
        <v>2.8024</v>
      </c>
      <c r="E307">
        <v>2.8266999999999998</v>
      </c>
      <c r="F307">
        <v>2.8022</v>
      </c>
      <c r="G307">
        <v>2.9413</v>
      </c>
      <c r="H307">
        <v>2.9413</v>
      </c>
      <c r="I307">
        <v>2.9413</v>
      </c>
      <c r="J307">
        <v>2.9878</v>
      </c>
      <c r="K307">
        <v>2.8969</v>
      </c>
      <c r="L307">
        <v>2.9212</v>
      </c>
      <c r="M307">
        <v>2.9915</v>
      </c>
      <c r="N307">
        <v>3.3422</v>
      </c>
      <c r="O307">
        <v>3.3962</v>
      </c>
      <c r="P307">
        <v>3.419</v>
      </c>
      <c r="Q307">
        <v>3.3526</v>
      </c>
      <c r="R307">
        <v>3.3074</v>
      </c>
      <c r="S307">
        <v>3.3888</v>
      </c>
      <c r="T307">
        <v>3.4165</v>
      </c>
      <c r="U307">
        <v>3.4964</v>
      </c>
      <c r="V307">
        <v>3.2922</v>
      </c>
      <c r="W307">
        <v>3.231</v>
      </c>
      <c r="X307">
        <v>3.1652</v>
      </c>
      <c r="Y307">
        <v>3.126</v>
      </c>
    </row>
    <row r="308" spans="2:24" ht="12">
      <c r="B308" s="116">
        <v>45261</v>
      </c>
      <c r="C308" s="138">
        <f t="shared" si="5"/>
        <v>2.5470238095238096</v>
      </c>
      <c r="D308">
        <v>2.4385</v>
      </c>
      <c r="E308">
        <v>2.5114</v>
      </c>
      <c r="F308">
        <v>2.5636</v>
      </c>
      <c r="G308">
        <v>2.5617</v>
      </c>
      <c r="H308">
        <v>2.5617</v>
      </c>
      <c r="I308">
        <v>2.5936</v>
      </c>
      <c r="J308">
        <v>2.6024</v>
      </c>
      <c r="K308">
        <v>2.6102</v>
      </c>
      <c r="L308">
        <v>2.5928</v>
      </c>
      <c r="M308">
        <v>2.5194</v>
      </c>
      <c r="N308">
        <v>2.6048999999999998</v>
      </c>
      <c r="O308">
        <v>2.5584</v>
      </c>
      <c r="P308">
        <v>2.4675</v>
      </c>
      <c r="Q308">
        <v>2.4766</v>
      </c>
      <c r="R308">
        <v>2.4196</v>
      </c>
      <c r="S308">
        <v>2.392</v>
      </c>
      <c r="T308">
        <v>2.4292</v>
      </c>
      <c r="U308">
        <v>2.5035</v>
      </c>
      <c r="V308">
        <v>2.6623</v>
      </c>
      <c r="W308">
        <v>2.6761</v>
      </c>
      <c r="X308">
        <v>2.7420999999999998</v>
      </c>
    </row>
    <row r="309" spans="2:26" ht="12">
      <c r="B309" s="116">
        <v>45292</v>
      </c>
      <c r="C309" s="138">
        <f t="shared" si="5"/>
        <v>2.3372869565217393</v>
      </c>
      <c r="D309">
        <v>2.5192</v>
      </c>
      <c r="E309">
        <v>2.4299</v>
      </c>
      <c r="F309">
        <v>2.4114999999999998</v>
      </c>
      <c r="G309">
        <v>2.3544</v>
      </c>
      <c r="H309">
        <v>2.3133</v>
      </c>
      <c r="I309">
        <v>2.3081</v>
      </c>
      <c r="J309">
        <v>2.3113</v>
      </c>
      <c r="K309">
        <v>2.2868</v>
      </c>
      <c r="L309">
        <v>2.3314</v>
      </c>
      <c r="M309">
        <v>2.3167</v>
      </c>
      <c r="N309">
        <v>2.3230999999999997</v>
      </c>
      <c r="O309">
        <v>2.34</v>
      </c>
      <c r="P309">
        <v>2.3462</v>
      </c>
      <c r="Q309">
        <v>2.4339999999999997</v>
      </c>
      <c r="R309">
        <v>2.377</v>
      </c>
      <c r="S309">
        <v>2.389</v>
      </c>
      <c r="T309">
        <v>2.1921999999999997</v>
      </c>
      <c r="U309">
        <v>2.2571</v>
      </c>
      <c r="V309">
        <v>2.2569</v>
      </c>
      <c r="W309">
        <v>2.3169999999999997</v>
      </c>
      <c r="X309">
        <v>2.3030999999999997</v>
      </c>
      <c r="Y309">
        <v>2.3197</v>
      </c>
      <c r="Z309">
        <v>2.3197</v>
      </c>
    </row>
    <row r="310" spans="2:24" ht="12">
      <c r="B310" s="116">
        <v>45323</v>
      </c>
      <c r="C310" s="138">
        <f t="shared" si="5"/>
        <v>2.7582714285714283</v>
      </c>
      <c r="D310">
        <v>2.755</v>
      </c>
      <c r="E310">
        <v>2.7895</v>
      </c>
      <c r="F310">
        <v>2.7628</v>
      </c>
      <c r="G310">
        <v>2.6948</v>
      </c>
      <c r="H310">
        <v>2.7229</v>
      </c>
      <c r="I310">
        <v>2.6552</v>
      </c>
      <c r="J310">
        <v>2.6661</v>
      </c>
      <c r="K310">
        <v>2.7453</v>
      </c>
      <c r="L310">
        <v>2.747</v>
      </c>
      <c r="M310">
        <v>2.7354</v>
      </c>
      <c r="N310">
        <v>2.7417</v>
      </c>
      <c r="O310">
        <v>2.8312999999999997</v>
      </c>
      <c r="P310">
        <v>2.8607</v>
      </c>
      <c r="Q310">
        <v>2.9636</v>
      </c>
      <c r="R310">
        <v>2.9435</v>
      </c>
      <c r="S310">
        <v>2.8636</v>
      </c>
      <c r="T310">
        <v>2.8234</v>
      </c>
      <c r="U310">
        <v>2.7068</v>
      </c>
      <c r="V310">
        <v>2.6820999999999997</v>
      </c>
      <c r="W310">
        <v>2.7344</v>
      </c>
      <c r="X310">
        <v>2.4985999999999997</v>
      </c>
    </row>
    <row r="311" spans="2:24" ht="12">
      <c r="B311" s="116">
        <v>45352</v>
      </c>
      <c r="C311" s="138">
        <f t="shared" si="5"/>
        <v>2.8295809523809523</v>
      </c>
      <c r="D311">
        <v>2.811</v>
      </c>
      <c r="E311">
        <v>2.739</v>
      </c>
      <c r="F311">
        <v>2.7453</v>
      </c>
      <c r="G311">
        <v>2.8443</v>
      </c>
      <c r="H311">
        <v>2.8165999999999998</v>
      </c>
      <c r="I311">
        <v>2.8254</v>
      </c>
      <c r="J311">
        <v>2.8531999999999997</v>
      </c>
      <c r="K311">
        <v>2.9244</v>
      </c>
      <c r="L311">
        <v>2.9680999999999997</v>
      </c>
      <c r="M311">
        <v>2.9017</v>
      </c>
      <c r="N311">
        <v>2.8897</v>
      </c>
      <c r="O311">
        <v>2.8590999999999998</v>
      </c>
      <c r="P311">
        <v>2.8124</v>
      </c>
      <c r="Q311">
        <v>2.8232</v>
      </c>
      <c r="R311">
        <v>2.8004</v>
      </c>
      <c r="S311">
        <v>2.8405</v>
      </c>
      <c r="T311">
        <v>2.804</v>
      </c>
      <c r="U311">
        <v>2.7605</v>
      </c>
      <c r="V311">
        <v>2.8097</v>
      </c>
      <c r="W311">
        <v>2.8371999999999997</v>
      </c>
      <c r="X311">
        <v>2.7555</v>
      </c>
    </row>
    <row r="312" ht="12">
      <c r="C312" s="140"/>
    </row>
    <row r="313" ht="12">
      <c r="C313" s="140"/>
    </row>
    <row r="314" ht="12">
      <c r="C314" s="140"/>
    </row>
    <row r="315" ht="12">
      <c r="C315" s="140"/>
    </row>
    <row r="316" ht="12">
      <c r="C316" s="140"/>
    </row>
    <row r="317" ht="12">
      <c r="C317" s="140"/>
    </row>
    <row r="318" ht="12">
      <c r="C318" s="140"/>
    </row>
    <row r="319" ht="12">
      <c r="C319" s="140"/>
    </row>
    <row r="320" ht="12">
      <c r="C320" s="140"/>
    </row>
    <row r="321" ht="12">
      <c r="C321" s="140"/>
    </row>
    <row r="322" ht="12">
      <c r="C322" s="140"/>
    </row>
    <row r="323" ht="12">
      <c r="C323" s="140"/>
    </row>
    <row r="324" ht="12">
      <c r="C324" s="140"/>
    </row>
    <row r="325" ht="12">
      <c r="C325" s="140"/>
    </row>
    <row r="326" ht="12">
      <c r="C326" s="140"/>
    </row>
    <row r="327" ht="12">
      <c r="C327" s="140"/>
    </row>
    <row r="328" ht="12">
      <c r="C328" s="140"/>
    </row>
    <row r="329" ht="12">
      <c r="C329" s="140"/>
    </row>
    <row r="330" ht="12">
      <c r="C330" s="140"/>
    </row>
    <row r="331" ht="12">
      <c r="C331" s="140"/>
    </row>
    <row r="332" ht="12">
      <c r="C332" s="140"/>
    </row>
    <row r="333" ht="12">
      <c r="C333" s="140"/>
    </row>
    <row r="334" ht="12">
      <c r="C334" s="140"/>
    </row>
    <row r="335" ht="12">
      <c r="C335" s="140"/>
    </row>
    <row r="336" ht="12">
      <c r="C336" s="140"/>
    </row>
    <row r="337" ht="12">
      <c r="C337" s="140"/>
    </row>
    <row r="338" ht="12">
      <c r="C338" s="140"/>
    </row>
    <row r="339" ht="12">
      <c r="C339" s="140"/>
    </row>
    <row r="340" ht="12">
      <c r="C340" s="140"/>
    </row>
    <row r="341" ht="12">
      <c r="C341" s="140"/>
    </row>
    <row r="342" ht="12">
      <c r="C342" s="140"/>
    </row>
    <row r="343" ht="12">
      <c r="C343" s="140"/>
    </row>
    <row r="344" ht="12">
      <c r="C344" s="140"/>
    </row>
    <row r="345" ht="12">
      <c r="C345" s="140"/>
    </row>
    <row r="346" ht="12">
      <c r="C346" s="140"/>
    </row>
    <row r="347" ht="12">
      <c r="C347" s="140"/>
    </row>
    <row r="348" ht="12">
      <c r="C348" s="140"/>
    </row>
    <row r="349" ht="12">
      <c r="C349" s="140"/>
    </row>
    <row r="350" ht="12">
      <c r="C350" s="140"/>
    </row>
    <row r="351" ht="12">
      <c r="C351" s="140"/>
    </row>
    <row r="352" ht="12">
      <c r="C352" s="140"/>
    </row>
    <row r="353" ht="12">
      <c r="C353" s="140"/>
    </row>
    <row r="354" ht="12">
      <c r="C354" s="140"/>
    </row>
    <row r="355" ht="12">
      <c r="C355" s="140"/>
    </row>
    <row r="356" ht="12">
      <c r="C356" s="140"/>
    </row>
    <row r="357" ht="12">
      <c r="C357" s="140"/>
    </row>
    <row r="358" ht="12">
      <c r="C358" s="140"/>
    </row>
    <row r="359" ht="12">
      <c r="C359" s="140"/>
    </row>
    <row r="360" ht="12">
      <c r="C360" s="140"/>
    </row>
    <row r="361" ht="12">
      <c r="C361" s="140"/>
    </row>
    <row r="362" ht="12">
      <c r="C362" s="140"/>
    </row>
    <row r="363" ht="12">
      <c r="C363" s="140"/>
    </row>
    <row r="364" ht="12">
      <c r="C364" s="140"/>
    </row>
    <row r="365" ht="12">
      <c r="C365" s="140"/>
    </row>
    <row r="366" ht="12">
      <c r="C366" s="140"/>
    </row>
    <row r="367" ht="12">
      <c r="C367" s="140"/>
    </row>
    <row r="368" ht="12">
      <c r="C368" s="140"/>
    </row>
    <row r="369" ht="12">
      <c r="C369" s="140"/>
    </row>
    <row r="370" ht="12">
      <c r="C370" s="140"/>
    </row>
    <row r="371" ht="12">
      <c r="C371" s="140"/>
    </row>
    <row r="372" ht="12">
      <c r="C372" s="140"/>
    </row>
    <row r="373" ht="12">
      <c r="C373" s="140"/>
    </row>
    <row r="374" ht="12">
      <c r="C374" s="140"/>
    </row>
    <row r="375" ht="12">
      <c r="C375" s="140"/>
    </row>
    <row r="376" ht="12">
      <c r="C376" s="140"/>
    </row>
    <row r="377" ht="12">
      <c r="C377" s="140"/>
    </row>
    <row r="378" ht="12">
      <c r="C378" s="140"/>
    </row>
    <row r="379" ht="12">
      <c r="C379" s="140"/>
    </row>
    <row r="380" ht="12">
      <c r="C380" s="140"/>
    </row>
    <row r="381" ht="12">
      <c r="C381" s="140"/>
    </row>
    <row r="382" ht="12">
      <c r="C382" s="140"/>
    </row>
    <row r="383" ht="12">
      <c r="C383" s="140"/>
    </row>
    <row r="384" ht="12">
      <c r="C384" s="140"/>
    </row>
    <row r="385" ht="12">
      <c r="C385" s="140"/>
    </row>
    <row r="386" ht="12">
      <c r="C386" s="140"/>
    </row>
    <row r="387" ht="12">
      <c r="C387" s="140"/>
    </row>
    <row r="388" ht="12">
      <c r="C388" s="140"/>
    </row>
  </sheetData>
  <sheetProtection/>
  <mergeCells count="17">
    <mergeCell ref="A21:J21"/>
    <mergeCell ref="A22:B22"/>
    <mergeCell ref="A23:H23"/>
    <mergeCell ref="B24:C24"/>
    <mergeCell ref="B6:J6"/>
    <mergeCell ref="A11:J11"/>
    <mergeCell ref="B13:D13"/>
    <mergeCell ref="A14:B14"/>
    <mergeCell ref="A15:J15"/>
    <mergeCell ref="A16:B16"/>
    <mergeCell ref="A19:B19"/>
    <mergeCell ref="A20:B20"/>
    <mergeCell ref="B7:J7"/>
    <mergeCell ref="B8:J8"/>
    <mergeCell ref="B9:J9"/>
    <mergeCell ref="A17:J17"/>
    <mergeCell ref="A18:B18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O60"/>
  <sheetViews>
    <sheetView showGridLines="0" zoomScale="115" zoomScaleNormal="115" zoomScalePageLayoutView="0" workbookViewId="0" topLeftCell="B1">
      <selection activeCell="K37" sqref="K37"/>
    </sheetView>
  </sheetViews>
  <sheetFormatPr defaultColWidth="9.28125" defaultRowHeight="12.75"/>
  <cols>
    <col min="1" max="1" width="1.7109375" style="38" customWidth="1"/>
    <col min="2" max="2" width="12.00390625" style="38" customWidth="1"/>
    <col min="3" max="3" width="9.00390625" style="38" customWidth="1"/>
    <col min="4" max="4" width="10.7109375" style="38" customWidth="1"/>
    <col min="5" max="5" width="27.57421875" style="38" customWidth="1"/>
    <col min="6" max="6" width="14.57421875" style="38" customWidth="1"/>
    <col min="7" max="7" width="11.28125" style="38" customWidth="1"/>
    <col min="8" max="10" width="10.7109375" style="38" customWidth="1"/>
    <col min="11" max="11" width="11.57421875" style="38" customWidth="1"/>
    <col min="12" max="12" width="2.7109375" style="38" customWidth="1"/>
    <col min="13" max="13" width="9.28125" style="38" customWidth="1"/>
    <col min="14" max="14" width="1.7109375" style="38" customWidth="1"/>
    <col min="15" max="16384" width="9.28125" style="38" customWidth="1"/>
  </cols>
  <sheetData>
    <row r="1" spans="2:3" ht="12.75">
      <c r="B1" s="54" t="s">
        <v>108</v>
      </c>
      <c r="C1" s="55" t="s">
        <v>76</v>
      </c>
    </row>
    <row r="2" ht="12">
      <c r="C2" s="37" t="s">
        <v>109</v>
      </c>
    </row>
    <row r="3" ht="12">
      <c r="C3" s="37" t="s">
        <v>110</v>
      </c>
    </row>
    <row r="4" ht="12">
      <c r="C4" s="37" t="s">
        <v>111</v>
      </c>
    </row>
    <row r="5" ht="12">
      <c r="C5" s="37"/>
    </row>
    <row r="7" ht="15">
      <c r="B7" s="39" t="s">
        <v>92</v>
      </c>
    </row>
    <row r="8" ht="15">
      <c r="B8" s="39" t="s">
        <v>822</v>
      </c>
    </row>
    <row r="9" ht="7.5" customHeight="1">
      <c r="B9" s="39"/>
    </row>
    <row r="10" spans="2:10" ht="12.75">
      <c r="B10" s="56" t="s">
        <v>103</v>
      </c>
      <c r="C10" s="57" t="str">
        <f>FPA_Summary!D11</f>
        <v>OTT-SR-19-003.10</v>
      </c>
      <c r="D10" s="57"/>
      <c r="E10" s="43" t="s">
        <v>106</v>
      </c>
      <c r="F10" s="57">
        <f>FPA_Summary!H11</f>
        <v>25526</v>
      </c>
      <c r="G10" s="58"/>
      <c r="H10" s="59" t="s">
        <v>105</v>
      </c>
      <c r="I10" s="60">
        <f>FPA_Summary!K11</f>
        <v>20088021</v>
      </c>
      <c r="J10" s="105"/>
    </row>
    <row r="11" spans="2:10" ht="12.75">
      <c r="B11" s="61" t="s">
        <v>104</v>
      </c>
      <c r="C11" s="62">
        <f>FPA_Summary!D12</f>
        <v>44105</v>
      </c>
      <c r="D11" s="63"/>
      <c r="E11" s="64" t="s">
        <v>107</v>
      </c>
      <c r="F11" s="63" t="str">
        <f>FPA_Summary!I12</f>
        <v>C. Patrick Dille 10/2/2009</v>
      </c>
      <c r="G11" s="63"/>
      <c r="H11" s="63"/>
      <c r="I11" s="65"/>
      <c r="J11" s="68"/>
    </row>
    <row r="12" spans="2:11" ht="12.75">
      <c r="B12" s="66"/>
      <c r="C12" s="66"/>
      <c r="D12" s="67"/>
      <c r="E12" s="68"/>
      <c r="F12" s="68"/>
      <c r="G12" s="66"/>
      <c r="H12" s="68"/>
      <c r="I12" s="68"/>
      <c r="J12" s="68"/>
      <c r="K12" s="69"/>
    </row>
    <row r="13" spans="2:10" ht="12.75">
      <c r="B13" s="70" t="s">
        <v>99</v>
      </c>
      <c r="C13" s="70"/>
      <c r="D13" s="71"/>
      <c r="H13" s="71"/>
      <c r="I13" s="71"/>
      <c r="J13" s="71"/>
    </row>
    <row r="14" spans="2:10" ht="12.75">
      <c r="B14" s="72" t="s">
        <v>61</v>
      </c>
      <c r="C14" s="70"/>
      <c r="D14" s="72"/>
      <c r="H14" s="71"/>
      <c r="I14" s="71"/>
      <c r="J14" s="71"/>
    </row>
    <row r="15" spans="3:12" ht="25.5">
      <c r="C15" s="1" t="s">
        <v>83</v>
      </c>
      <c r="D15" s="1" t="s">
        <v>133</v>
      </c>
      <c r="E15" s="1" t="s">
        <v>60</v>
      </c>
      <c r="F15" s="73" t="s">
        <v>58</v>
      </c>
      <c r="G15" s="73" t="s">
        <v>57</v>
      </c>
      <c r="H15" s="1" t="s">
        <v>132</v>
      </c>
      <c r="I15" s="74"/>
      <c r="J15" s="74"/>
      <c r="K15" s="75"/>
      <c r="L15" s="75"/>
    </row>
    <row r="16" spans="3:10" ht="12">
      <c r="C16" s="15"/>
      <c r="D16" s="31"/>
      <c r="E16" s="76">
        <f>IF(D16="","",VLOOKUP(D16,Item_Master!$B$4:$E$610,3))</f>
      </c>
      <c r="F16" s="97"/>
      <c r="G16" s="97"/>
      <c r="H16" s="15" t="s">
        <v>97</v>
      </c>
      <c r="I16" s="68"/>
      <c r="J16" s="68"/>
    </row>
    <row r="17" spans="3:10" ht="12">
      <c r="C17" s="15"/>
      <c r="D17" s="31"/>
      <c r="E17" s="76">
        <f>IF(D17="","",VLOOKUP(D17,Item_Master!$B$4:$E$610,3))</f>
      </c>
      <c r="F17" s="97"/>
      <c r="G17" s="97"/>
      <c r="H17" s="15" t="s">
        <v>97</v>
      </c>
      <c r="I17" s="68"/>
      <c r="J17" s="68"/>
    </row>
    <row r="18" spans="3:10" ht="12">
      <c r="C18" s="15"/>
      <c r="D18" s="31"/>
      <c r="E18" s="76">
        <f>IF(D18="","",VLOOKUP(D18,Item_Master!$B$4:$E$610,3))</f>
      </c>
      <c r="F18" s="97"/>
      <c r="G18" s="97"/>
      <c r="H18" s="15" t="s">
        <v>97</v>
      </c>
      <c r="I18" s="68"/>
      <c r="J18" s="68"/>
    </row>
    <row r="19" spans="3:10" ht="12">
      <c r="C19" s="15"/>
      <c r="D19" s="31"/>
      <c r="E19" s="76">
        <f>IF(D19="","",VLOOKUP(D19,Item_Master!$B$4:$E$610,3))</f>
      </c>
      <c r="F19" s="97"/>
      <c r="G19" s="97"/>
      <c r="H19" s="15" t="s">
        <v>97</v>
      </c>
      <c r="I19" s="68"/>
      <c r="J19" s="68"/>
    </row>
    <row r="20" spans="3:10" ht="12">
      <c r="C20" s="15"/>
      <c r="D20" s="31"/>
      <c r="E20" s="76">
        <f>IF(D20="","",VLOOKUP(D20,Item_Master!$B$4:$E$610,3))</f>
      </c>
      <c r="F20" s="97"/>
      <c r="G20" s="97"/>
      <c r="H20" s="15" t="s">
        <v>97</v>
      </c>
      <c r="I20" s="68"/>
      <c r="J20" s="68"/>
    </row>
    <row r="21" spans="3:10" ht="12">
      <c r="C21" s="15"/>
      <c r="D21" s="31"/>
      <c r="E21" s="76">
        <f>IF(D21="","",VLOOKUP(D21,Item_Master!$B$4:$E$610,3))</f>
      </c>
      <c r="F21" s="97"/>
      <c r="G21" s="97"/>
      <c r="H21" s="15" t="s">
        <v>97</v>
      </c>
      <c r="I21" s="68"/>
      <c r="J21" s="68"/>
    </row>
    <row r="22" spans="3:10" ht="12">
      <c r="C22" s="15"/>
      <c r="D22" s="31"/>
      <c r="E22" s="76">
        <f>IF(D22="","",VLOOKUP(D22,Item_Master!$B$4:$E$610,3))</f>
      </c>
      <c r="F22" s="97"/>
      <c r="G22" s="97"/>
      <c r="H22" s="15" t="s">
        <v>97</v>
      </c>
      <c r="I22" s="68"/>
      <c r="J22" s="68"/>
    </row>
    <row r="23" spans="3:10" ht="12">
      <c r="C23" s="15"/>
      <c r="D23" s="31"/>
      <c r="E23" s="76">
        <f>IF(D23="","",VLOOKUP(D23,Item_Master!$B$4:$E$610,3))</f>
      </c>
      <c r="F23" s="97"/>
      <c r="G23" s="97"/>
      <c r="H23" s="15" t="s">
        <v>97</v>
      </c>
      <c r="I23" s="68"/>
      <c r="J23" s="68"/>
    </row>
    <row r="24" spans="3:10" ht="12">
      <c r="C24" s="15"/>
      <c r="D24" s="31"/>
      <c r="E24" s="76">
        <f>IF(D24="","",VLOOKUP(D24,Item_Master!$B$4:$E$610,3))</f>
      </c>
      <c r="F24" s="97"/>
      <c r="G24" s="97"/>
      <c r="H24" s="15" t="s">
        <v>97</v>
      </c>
      <c r="I24" s="68"/>
      <c r="J24" s="68"/>
    </row>
    <row r="25" spans="3:10" ht="12">
      <c r="C25" s="15"/>
      <c r="D25" s="31"/>
      <c r="E25" s="76">
        <f>IF(D25="","",VLOOKUP(D25,Item_Master!$B$4:$E$610,3))</f>
      </c>
      <c r="F25" s="97"/>
      <c r="G25" s="97"/>
      <c r="H25" s="15" t="s">
        <v>97</v>
      </c>
      <c r="I25" s="68"/>
      <c r="J25" s="68"/>
    </row>
    <row r="26" spans="3:10" ht="12">
      <c r="C26" s="15"/>
      <c r="D26" s="31"/>
      <c r="E26" s="76">
        <f>IF(D26="","",VLOOKUP(D26,Item_Master!$B$4:$E$610,3))</f>
      </c>
      <c r="F26" s="97"/>
      <c r="G26" s="97"/>
      <c r="H26" s="15" t="s">
        <v>97</v>
      </c>
      <c r="I26" s="68"/>
      <c r="J26" s="68"/>
    </row>
    <row r="27" spans="3:10" ht="12">
      <c r="C27" s="15"/>
      <c r="D27" s="31"/>
      <c r="E27" s="76">
        <f>IF(D27="","",VLOOKUP(D27,Item_Master!$B$4:$E$610,3))</f>
      </c>
      <c r="F27" s="97"/>
      <c r="G27" s="97"/>
      <c r="H27" s="15" t="s">
        <v>97</v>
      </c>
      <c r="I27" s="68"/>
      <c r="J27" s="68"/>
    </row>
    <row r="28" spans="3:10" ht="12">
      <c r="C28" s="15"/>
      <c r="D28" s="31"/>
      <c r="E28" s="76">
        <f>IF(D28="","",VLOOKUP(D28,Item_Master!$B$4:$E$610,3))</f>
      </c>
      <c r="F28" s="97"/>
      <c r="G28" s="97"/>
      <c r="H28" s="15" t="s">
        <v>98</v>
      </c>
      <c r="I28" s="68"/>
      <c r="J28" s="68"/>
    </row>
    <row r="29" spans="3:10" ht="12">
      <c r="C29" s="15"/>
      <c r="D29" s="31"/>
      <c r="E29" s="76">
        <f>IF(D29="","",VLOOKUP(D29,Item_Master!$B$4:$E$610,3))</f>
      </c>
      <c r="F29" s="97"/>
      <c r="G29" s="97"/>
      <c r="H29" s="15" t="s">
        <v>98</v>
      </c>
      <c r="I29" s="68"/>
      <c r="J29" s="68"/>
    </row>
    <row r="30" spans="3:10" ht="12">
      <c r="C30" s="15"/>
      <c r="D30" s="31"/>
      <c r="E30" s="76">
        <f>IF(D30="","",VLOOKUP(D30,Item_Master!$B$4:$E$610,3))</f>
      </c>
      <c r="F30" s="97"/>
      <c r="G30" s="97"/>
      <c r="H30" s="15" t="s">
        <v>98</v>
      </c>
      <c r="I30" s="68"/>
      <c r="J30" s="68"/>
    </row>
    <row r="31" spans="3:10" ht="12">
      <c r="C31" s="15"/>
      <c r="D31" s="31"/>
      <c r="E31" s="76">
        <f>IF(D31="","",VLOOKUP(D31,Item_Master!$B$4:$E$610,3))</f>
      </c>
      <c r="F31" s="97"/>
      <c r="G31" s="97"/>
      <c r="H31" s="15" t="s">
        <v>98</v>
      </c>
      <c r="I31" s="68"/>
      <c r="J31" s="68"/>
    </row>
    <row r="32" spans="2:10" ht="12.75">
      <c r="B32" s="77"/>
      <c r="C32" s="77"/>
      <c r="D32" s="78"/>
      <c r="E32" s="79" t="s">
        <v>830</v>
      </c>
      <c r="F32" s="80">
        <f>SUM(F16:F31)</f>
        <v>0</v>
      </c>
      <c r="G32" s="80">
        <f>SUM(G16:G31)</f>
        <v>0</v>
      </c>
      <c r="H32" s="81" t="str">
        <f>H16</f>
        <v>CY</v>
      </c>
      <c r="I32" s="68"/>
      <c r="J32" s="68"/>
    </row>
    <row r="33" spans="2:10" ht="12.75">
      <c r="B33" s="77"/>
      <c r="C33" s="77"/>
      <c r="D33" s="78"/>
      <c r="E33" s="82" t="s">
        <v>56</v>
      </c>
      <c r="F33" s="83">
        <v>10000</v>
      </c>
      <c r="G33" s="83">
        <v>10000</v>
      </c>
      <c r="H33" s="81" t="str">
        <f>H16</f>
        <v>CY</v>
      </c>
      <c r="I33" s="84"/>
      <c r="J33" s="84"/>
    </row>
    <row r="34" spans="2:10" ht="12.75">
      <c r="B34" s="70"/>
      <c r="C34" s="70"/>
      <c r="D34" s="71"/>
      <c r="H34" s="71"/>
      <c r="I34" s="71"/>
      <c r="J34" s="71"/>
    </row>
    <row r="35" spans="2:10" ht="12.75">
      <c r="B35" s="70" t="s">
        <v>75</v>
      </c>
      <c r="C35" s="70"/>
      <c r="D35" s="71"/>
      <c r="H35" s="71" t="s">
        <v>131</v>
      </c>
      <c r="I35" s="85">
        <f>IF(H32="","",IF(H32="CY",0.5,0.65))</f>
        <v>0.5</v>
      </c>
      <c r="J35" s="85"/>
    </row>
    <row r="36" spans="2:15" ht="51.75">
      <c r="B36" s="1" t="s">
        <v>59</v>
      </c>
      <c r="C36" s="1" t="s">
        <v>83</v>
      </c>
      <c r="D36" s="1" t="s">
        <v>133</v>
      </c>
      <c r="E36" s="1" t="s">
        <v>60</v>
      </c>
      <c r="F36" s="1" t="s">
        <v>78</v>
      </c>
      <c r="G36" s="1" t="s">
        <v>77</v>
      </c>
      <c r="H36" s="1" t="s">
        <v>94</v>
      </c>
      <c r="I36" s="1" t="s">
        <v>95</v>
      </c>
      <c r="J36" s="1" t="s">
        <v>850</v>
      </c>
      <c r="K36" s="1" t="s">
        <v>96</v>
      </c>
      <c r="M36" s="86" t="s">
        <v>93</v>
      </c>
      <c r="N36" s="74"/>
      <c r="O36" s="86" t="s">
        <v>856</v>
      </c>
    </row>
    <row r="37" spans="2:15" ht="12">
      <c r="B37" s="14"/>
      <c r="C37" s="15"/>
      <c r="D37" s="31"/>
      <c r="E37" s="76">
        <f>IF(D37="","",VLOOKUP(D37,Item_Master!$B$4:$E$610,3))</f>
      </c>
      <c r="F37" s="16"/>
      <c r="G37" s="87">
        <f>IF($I$35="","",F37*$I$35)</f>
        <v>0</v>
      </c>
      <c r="H37" s="88">
        <f>IF(B37="","",VLOOKUP(FPA_Summary!$D$12,FPA_From_Internet!$B$27:$C$500,2))</f>
      </c>
      <c r="I37" s="88">
        <f>IF(B37="","",VLOOKUP(B37,FPA_From_Internet!$B$27:$C$500,2))</f>
      </c>
      <c r="J37" s="88">
        <f>IF(B37="","",IF(O37="Decrease",IF(I37/H37&lt;0.25,H37*0.25,I37),IF(I37/H37&gt;2,H37*2,I37)))</f>
      </c>
      <c r="K37" s="89" t="str">
        <f>IF($M37="YES",IF($J37&gt;$H37,(($J37/$H37)-1.1)*$H37*$G37,(($J37/$H37)-0.9)*$H37*$G37),"N/A")</f>
        <v>N/A</v>
      </c>
      <c r="M37" s="90">
        <f aca="true" t="shared" si="0" ref="M37:M58">IF($H37="","",IF(OR($I37/$H37&lt;0.9,$I37/$H37&gt;1.1),"YES","NO"))</f>
      </c>
      <c r="O37" s="111">
        <f>IF(B37="","",IF(H37/I37&gt;1,"Decrease","Increase"))</f>
      </c>
    </row>
    <row r="38" spans="2:15" ht="12">
      <c r="B38" s="14"/>
      <c r="C38" s="15"/>
      <c r="D38" s="31"/>
      <c r="E38" s="76">
        <f>IF(D38="","",VLOOKUP(D38,Item_Master!$B$4:$E$610,3))</f>
      </c>
      <c r="F38" s="16"/>
      <c r="G38" s="87">
        <f aca="true" t="shared" si="1" ref="G38:G59">IF($I$35="","",F38*$I$35)</f>
        <v>0</v>
      </c>
      <c r="H38" s="88">
        <f>IF(B38="","",VLOOKUP(FPA_Summary!$D$12,FPA_From_Internet!$B$27:$C$500,2))</f>
      </c>
      <c r="I38" s="88">
        <f>IF(B38="","",VLOOKUP(B38,FPA_From_Internet!$B$27:$C$500,2))</f>
      </c>
      <c r="J38" s="88">
        <f aca="true" t="shared" si="2" ref="J38:J59">IF(B38="","",IF(O38="Decrease",IF(I38/H38&lt;0.25,H38*0.25,I38),IF(I38/H38&gt;2,H38*2,I38)))</f>
      </c>
      <c r="K38" s="89" t="str">
        <f aca="true" t="shared" si="3" ref="K38:K59">IF($M38="YES",IF($J38&gt;$H38,(($J38/$H38)-1.1)*$H38*$G38,(($J38/$H38)-0.9)*$H38*$G38),"N/A")</f>
        <v>N/A</v>
      </c>
      <c r="M38" s="90">
        <f t="shared" si="0"/>
      </c>
      <c r="O38" s="111">
        <f aca="true" t="shared" si="4" ref="O38:O59">IF(B38="","",IF(H38/I38&gt;1,"Decrease","Increase"))</f>
      </c>
    </row>
    <row r="39" spans="2:15" ht="12">
      <c r="B39" s="14"/>
      <c r="C39" s="15"/>
      <c r="D39" s="31"/>
      <c r="E39" s="76">
        <f>IF(D39="","",VLOOKUP(D39,Item_Master!$B$4:$E$610,3))</f>
      </c>
      <c r="F39" s="16"/>
      <c r="G39" s="87">
        <f t="shared" si="1"/>
        <v>0</v>
      </c>
      <c r="H39" s="88">
        <f>IF(B39="","",VLOOKUP(FPA_Summary!$D$12,FPA_From_Internet!$B$27:$C$500,2))</f>
      </c>
      <c r="I39" s="88">
        <f>IF(B39="","",VLOOKUP(B39,FPA_From_Internet!$B$27:$C$500,2))</f>
      </c>
      <c r="J39" s="88">
        <f t="shared" si="2"/>
      </c>
      <c r="K39" s="89" t="str">
        <f t="shared" si="3"/>
        <v>N/A</v>
      </c>
      <c r="M39" s="90">
        <f t="shared" si="0"/>
      </c>
      <c r="O39" s="111">
        <f t="shared" si="4"/>
      </c>
    </row>
    <row r="40" spans="2:15" ht="12">
      <c r="B40" s="14"/>
      <c r="C40" s="15"/>
      <c r="D40" s="31"/>
      <c r="E40" s="76">
        <f>IF(D40="","",VLOOKUP(D40,Item_Master!$B$4:$E$610,3))</f>
      </c>
      <c r="F40" s="16"/>
      <c r="G40" s="87">
        <f t="shared" si="1"/>
        <v>0</v>
      </c>
      <c r="H40" s="88">
        <f>IF(B40="","",VLOOKUP(FPA_Summary!$D$12,FPA_From_Internet!$B$27:$C$500,2))</f>
      </c>
      <c r="I40" s="88">
        <f>IF(B40="","",VLOOKUP(B40,FPA_From_Internet!$B$27:$C$500,2))</f>
      </c>
      <c r="J40" s="88">
        <f t="shared" si="2"/>
      </c>
      <c r="K40" s="89" t="str">
        <f t="shared" si="3"/>
        <v>N/A</v>
      </c>
      <c r="M40" s="90">
        <f t="shared" si="0"/>
      </c>
      <c r="O40" s="111">
        <f t="shared" si="4"/>
      </c>
    </row>
    <row r="41" spans="2:15" ht="23.25" customHeight="1">
      <c r="B41" s="14"/>
      <c r="C41" s="15"/>
      <c r="D41" s="31"/>
      <c r="E41" s="76">
        <f>IF(D41="","",VLOOKUP(D41,Item_Master!$B$4:$E$610,3))</f>
      </c>
      <c r="F41" s="16"/>
      <c r="G41" s="87">
        <f t="shared" si="1"/>
        <v>0</v>
      </c>
      <c r="H41" s="88">
        <f>IF(B41="","",VLOOKUP(FPA_Summary!$D$12,FPA_From_Internet!$B$27:$C$500,2))</f>
      </c>
      <c r="I41" s="88">
        <f>IF(B41="","",VLOOKUP(B41,FPA_From_Internet!$B$27:$C$500,2))</f>
      </c>
      <c r="J41" s="88">
        <f t="shared" si="2"/>
      </c>
      <c r="K41" s="89" t="str">
        <f t="shared" si="3"/>
        <v>N/A</v>
      </c>
      <c r="M41" s="90">
        <f t="shared" si="0"/>
      </c>
      <c r="O41" s="111">
        <f t="shared" si="4"/>
      </c>
    </row>
    <row r="42" spans="2:15" ht="12">
      <c r="B42" s="14"/>
      <c r="C42" s="15"/>
      <c r="D42" s="31"/>
      <c r="E42" s="76">
        <f>IF(D42="","",VLOOKUP(D42,Item_Master!$B$4:$E$610,3))</f>
      </c>
      <c r="F42" s="16"/>
      <c r="G42" s="87">
        <f t="shared" si="1"/>
        <v>0</v>
      </c>
      <c r="H42" s="88">
        <f>IF(B42="","",VLOOKUP(FPA_Summary!$D$12,FPA_From_Internet!$B$27:$C$500,2))</f>
      </c>
      <c r="I42" s="88">
        <f>IF(B42="","",VLOOKUP(B42,FPA_From_Internet!$B$27:$C$500,2))</f>
      </c>
      <c r="J42" s="88">
        <f t="shared" si="2"/>
      </c>
      <c r="K42" s="89" t="str">
        <f t="shared" si="3"/>
        <v>N/A</v>
      </c>
      <c r="M42" s="90">
        <f t="shared" si="0"/>
      </c>
      <c r="O42" s="111">
        <f t="shared" si="4"/>
      </c>
    </row>
    <row r="43" spans="2:15" ht="12">
      <c r="B43" s="14"/>
      <c r="C43" s="15"/>
      <c r="D43" s="31"/>
      <c r="E43" s="76">
        <f>IF(D43="","",VLOOKUP(D43,Item_Master!$B$4:$E$610,3))</f>
      </c>
      <c r="F43" s="16"/>
      <c r="G43" s="87">
        <f t="shared" si="1"/>
        <v>0</v>
      </c>
      <c r="H43" s="88">
        <f>IF(B43="","",VLOOKUP(FPA_Summary!$D$12,FPA_From_Internet!$B$27:$C$500,2))</f>
      </c>
      <c r="I43" s="88">
        <f>IF(B43="","",VLOOKUP(B43,FPA_From_Internet!$B$27:$C$500,2))</f>
      </c>
      <c r="J43" s="88">
        <f t="shared" si="2"/>
      </c>
      <c r="K43" s="89" t="str">
        <f t="shared" si="3"/>
        <v>N/A</v>
      </c>
      <c r="M43" s="90">
        <f t="shared" si="0"/>
      </c>
      <c r="O43" s="111">
        <f t="shared" si="4"/>
      </c>
    </row>
    <row r="44" spans="2:15" ht="22.5" customHeight="1">
      <c r="B44" s="14"/>
      <c r="C44" s="15"/>
      <c r="D44" s="31"/>
      <c r="E44" s="76">
        <f>IF(D44="","",VLOOKUP(D44,Item_Master!$B$4:$E$610,3))</f>
      </c>
      <c r="F44" s="16"/>
      <c r="G44" s="87">
        <f t="shared" si="1"/>
        <v>0</v>
      </c>
      <c r="H44" s="88">
        <f>IF(B44="","",VLOOKUP(FPA_Summary!$D$12,FPA_From_Internet!$B$27:$C$500,2))</f>
      </c>
      <c r="I44" s="88">
        <f>IF(B44="","",VLOOKUP(B44,FPA_From_Internet!$B$27:$C$500,2))</f>
      </c>
      <c r="J44" s="88">
        <f t="shared" si="2"/>
      </c>
      <c r="K44" s="89" t="str">
        <f t="shared" si="3"/>
        <v>N/A</v>
      </c>
      <c r="M44" s="90">
        <f t="shared" si="0"/>
      </c>
      <c r="O44" s="111">
        <f t="shared" si="4"/>
      </c>
    </row>
    <row r="45" spans="2:15" ht="12">
      <c r="B45" s="14"/>
      <c r="C45" s="15"/>
      <c r="D45" s="31"/>
      <c r="E45" s="76">
        <f>IF(D45="","",VLOOKUP(D45,Item_Master!$B$4:$E$610,3))</f>
      </c>
      <c r="F45" s="16"/>
      <c r="G45" s="87">
        <f t="shared" si="1"/>
        <v>0</v>
      </c>
      <c r="H45" s="88">
        <f>IF(B45="","",VLOOKUP(FPA_Summary!$D$12,FPA_From_Internet!$B$27:$C$500,2))</f>
      </c>
      <c r="I45" s="88">
        <f>IF(B45="","",VLOOKUP(B45,FPA_From_Internet!$B$27:$C$500,2))</f>
      </c>
      <c r="J45" s="88">
        <f t="shared" si="2"/>
      </c>
      <c r="K45" s="89" t="str">
        <f t="shared" si="3"/>
        <v>N/A</v>
      </c>
      <c r="M45" s="90">
        <f t="shared" si="0"/>
      </c>
      <c r="O45" s="111">
        <f t="shared" si="4"/>
      </c>
    </row>
    <row r="46" spans="2:15" ht="12">
      <c r="B46" s="14"/>
      <c r="C46" s="15"/>
      <c r="D46" s="31"/>
      <c r="E46" s="76">
        <f>IF(D46="","",VLOOKUP(D46,Item_Master!$B$4:$E$610,3))</f>
      </c>
      <c r="F46" s="16"/>
      <c r="G46" s="87">
        <f t="shared" si="1"/>
        <v>0</v>
      </c>
      <c r="H46" s="88">
        <f>IF(B46="","",VLOOKUP(FPA_Summary!$D$12,FPA_From_Internet!$B$27:$C$500,2))</f>
      </c>
      <c r="I46" s="88">
        <f>IF(B46="","",VLOOKUP(B46,FPA_From_Internet!$B$27:$C$500,2))</f>
      </c>
      <c r="J46" s="88">
        <f t="shared" si="2"/>
      </c>
      <c r="K46" s="89" t="str">
        <f t="shared" si="3"/>
        <v>N/A</v>
      </c>
      <c r="M46" s="90">
        <f t="shared" si="0"/>
      </c>
      <c r="O46" s="111">
        <f t="shared" si="4"/>
      </c>
    </row>
    <row r="47" spans="2:15" ht="12">
      <c r="B47" s="14"/>
      <c r="C47" s="15"/>
      <c r="D47" s="31"/>
      <c r="E47" s="76">
        <f>IF(D47="","",VLOOKUP(D47,Item_Master!$B$4:$E$610,3))</f>
      </c>
      <c r="F47" s="16"/>
      <c r="G47" s="87">
        <f t="shared" si="1"/>
        <v>0</v>
      </c>
      <c r="H47" s="88">
        <f>IF(B47="","",VLOOKUP(FPA_Summary!$D$12,FPA_From_Internet!$B$27:$C$500,2))</f>
      </c>
      <c r="I47" s="88">
        <f>IF(B47="","",VLOOKUP(B47,FPA_From_Internet!$B$27:$C$500,2))</f>
      </c>
      <c r="J47" s="88">
        <f t="shared" si="2"/>
      </c>
      <c r="K47" s="89" t="str">
        <f t="shared" si="3"/>
        <v>N/A</v>
      </c>
      <c r="M47" s="90">
        <f t="shared" si="0"/>
      </c>
      <c r="O47" s="111">
        <f t="shared" si="4"/>
      </c>
    </row>
    <row r="48" spans="2:15" ht="12">
      <c r="B48" s="14"/>
      <c r="C48" s="15"/>
      <c r="D48" s="31"/>
      <c r="E48" s="76">
        <f>IF(D48="","",VLOOKUP(D48,Item_Master!$B$4:$E$610,3))</f>
      </c>
      <c r="F48" s="16"/>
      <c r="G48" s="87">
        <f t="shared" si="1"/>
        <v>0</v>
      </c>
      <c r="H48" s="88">
        <f>IF(B48="","",VLOOKUP(FPA_Summary!$D$12,FPA_From_Internet!$B$27:$C$500,2))</f>
      </c>
      <c r="I48" s="88">
        <f>IF(B48="","",VLOOKUP(B48,FPA_From_Internet!$B$27:$C$500,2))</f>
      </c>
      <c r="J48" s="88">
        <f t="shared" si="2"/>
      </c>
      <c r="K48" s="89" t="str">
        <f t="shared" si="3"/>
        <v>N/A</v>
      </c>
      <c r="M48" s="90">
        <f t="shared" si="0"/>
      </c>
      <c r="O48" s="111">
        <f t="shared" si="4"/>
      </c>
    </row>
    <row r="49" spans="2:15" ht="12">
      <c r="B49" s="14"/>
      <c r="C49" s="15"/>
      <c r="D49" s="31"/>
      <c r="E49" s="76">
        <f>IF(D49="","",VLOOKUP(D49,Item_Master!$B$4:$E$610,3))</f>
      </c>
      <c r="F49" s="16"/>
      <c r="G49" s="87">
        <f t="shared" si="1"/>
        <v>0</v>
      </c>
      <c r="H49" s="88">
        <f>IF(B49="","",VLOOKUP(FPA_Summary!$D$12,FPA_From_Internet!$B$27:$C$500,2))</f>
      </c>
      <c r="I49" s="88">
        <f>IF(B49="","",VLOOKUP(B49,FPA_From_Internet!$B$27:$C$500,2))</f>
      </c>
      <c r="J49" s="88">
        <f t="shared" si="2"/>
      </c>
      <c r="K49" s="89" t="str">
        <f t="shared" si="3"/>
        <v>N/A</v>
      </c>
      <c r="M49" s="90">
        <f t="shared" si="0"/>
      </c>
      <c r="O49" s="111">
        <f t="shared" si="4"/>
      </c>
    </row>
    <row r="50" spans="2:15" ht="12">
      <c r="B50" s="14"/>
      <c r="C50" s="15"/>
      <c r="D50" s="31"/>
      <c r="E50" s="76">
        <f>IF(D50="","",VLOOKUP(D50,Item_Master!$B$4:$E$610,3))</f>
      </c>
      <c r="F50" s="16"/>
      <c r="G50" s="87">
        <f t="shared" si="1"/>
        <v>0</v>
      </c>
      <c r="H50" s="88">
        <f>IF(B50="","",VLOOKUP(FPA_Summary!$D$12,FPA_From_Internet!$B$27:$C$500,2))</f>
      </c>
      <c r="I50" s="88">
        <f>IF(B50="","",VLOOKUP(B50,FPA_From_Internet!$B$27:$C$500,2))</f>
      </c>
      <c r="J50" s="88">
        <f t="shared" si="2"/>
      </c>
      <c r="K50" s="89" t="str">
        <f t="shared" si="3"/>
        <v>N/A</v>
      </c>
      <c r="M50" s="90">
        <f t="shared" si="0"/>
      </c>
      <c r="O50" s="111">
        <f t="shared" si="4"/>
      </c>
    </row>
    <row r="51" spans="2:15" ht="12">
      <c r="B51" s="14"/>
      <c r="C51" s="15"/>
      <c r="D51" s="31"/>
      <c r="E51" s="76">
        <f>IF(D51="","",VLOOKUP(D51,Item_Master!$B$4:$E$610,3))</f>
      </c>
      <c r="F51" s="16"/>
      <c r="G51" s="87">
        <f t="shared" si="1"/>
        <v>0</v>
      </c>
      <c r="H51" s="88">
        <f>IF(B51="","",VLOOKUP(FPA_Summary!$D$12,FPA_From_Internet!$B$27:$C$500,2))</f>
      </c>
      <c r="I51" s="88">
        <f>IF(B51="","",VLOOKUP(B51,FPA_From_Internet!$B$27:$C$500,2))</f>
      </c>
      <c r="J51" s="88">
        <f t="shared" si="2"/>
      </c>
      <c r="K51" s="89" t="str">
        <f t="shared" si="3"/>
        <v>N/A</v>
      </c>
      <c r="M51" s="90">
        <f t="shared" si="0"/>
      </c>
      <c r="O51" s="111">
        <f t="shared" si="4"/>
      </c>
    </row>
    <row r="52" spans="2:15" ht="12">
      <c r="B52" s="14"/>
      <c r="C52" s="15"/>
      <c r="D52" s="31"/>
      <c r="E52" s="76">
        <f>IF(D52="","",VLOOKUP(D52,Item_Master!$B$4:$E$610,3))</f>
      </c>
      <c r="F52" s="16"/>
      <c r="G52" s="87">
        <f t="shared" si="1"/>
        <v>0</v>
      </c>
      <c r="H52" s="88">
        <f>IF(B52="","",VLOOKUP(FPA_Summary!$D$12,FPA_From_Internet!$B$27:$C$500,2))</f>
      </c>
      <c r="I52" s="88">
        <f>IF(B52="","",VLOOKUP(B52,FPA_From_Internet!$B$27:$C$500,2))</f>
      </c>
      <c r="J52" s="88">
        <f t="shared" si="2"/>
      </c>
      <c r="K52" s="89" t="str">
        <f t="shared" si="3"/>
        <v>N/A</v>
      </c>
      <c r="M52" s="90">
        <f t="shared" si="0"/>
      </c>
      <c r="O52" s="111">
        <f t="shared" si="4"/>
      </c>
    </row>
    <row r="53" spans="2:15" ht="12">
      <c r="B53" s="14"/>
      <c r="C53" s="15"/>
      <c r="D53" s="31"/>
      <c r="E53" s="76">
        <f>IF(D53="","",VLOOKUP(D53,Item_Master!$B$4:$E$610,3))</f>
      </c>
      <c r="F53" s="16"/>
      <c r="G53" s="87">
        <f t="shared" si="1"/>
        <v>0</v>
      </c>
      <c r="H53" s="88">
        <f>IF(B53="","",VLOOKUP(FPA_Summary!$D$12,FPA_From_Internet!$B$27:$C$500,2))</f>
      </c>
      <c r="I53" s="88">
        <f>IF(B53="","",VLOOKUP(B53,FPA_From_Internet!$B$27:$C$500,2))</f>
      </c>
      <c r="J53" s="88">
        <f t="shared" si="2"/>
      </c>
      <c r="K53" s="89" t="str">
        <f t="shared" si="3"/>
        <v>N/A</v>
      </c>
      <c r="M53" s="90">
        <f t="shared" si="0"/>
      </c>
      <c r="O53" s="111">
        <f t="shared" si="4"/>
      </c>
    </row>
    <row r="54" spans="2:15" ht="12">
      <c r="B54" s="14"/>
      <c r="C54" s="15"/>
      <c r="D54" s="31"/>
      <c r="E54" s="76">
        <f>IF(D54="","",VLOOKUP(D54,Item_Master!$B$4:$E$610,3))</f>
      </c>
      <c r="F54" s="16"/>
      <c r="G54" s="87">
        <f t="shared" si="1"/>
        <v>0</v>
      </c>
      <c r="H54" s="88">
        <f>IF(B54="","",VLOOKUP(FPA_Summary!$D$12,FPA_From_Internet!$B$27:$C$500,2))</f>
      </c>
      <c r="I54" s="88">
        <f>IF(B54="","",VLOOKUP(B54,FPA_From_Internet!$B$27:$C$500,2))</f>
      </c>
      <c r="J54" s="88">
        <f t="shared" si="2"/>
      </c>
      <c r="K54" s="89" t="str">
        <f t="shared" si="3"/>
        <v>N/A</v>
      </c>
      <c r="M54" s="90">
        <f t="shared" si="0"/>
      </c>
      <c r="O54" s="111">
        <f t="shared" si="4"/>
      </c>
    </row>
    <row r="55" spans="2:15" ht="12">
      <c r="B55" s="14"/>
      <c r="C55" s="15"/>
      <c r="D55" s="31"/>
      <c r="E55" s="76">
        <f>IF(D55="","",VLOOKUP(D55,Item_Master!$B$4:$E$610,3))</f>
      </c>
      <c r="F55" s="16"/>
      <c r="G55" s="87">
        <f t="shared" si="1"/>
        <v>0</v>
      </c>
      <c r="H55" s="88">
        <f>IF(B55="","",VLOOKUP(FPA_Summary!$D$12,FPA_From_Internet!$B$27:$C$500,2))</f>
      </c>
      <c r="I55" s="88">
        <f>IF(B55="","",VLOOKUP(B55,FPA_From_Internet!$B$27:$C$500,2))</f>
      </c>
      <c r="J55" s="88">
        <f t="shared" si="2"/>
      </c>
      <c r="K55" s="89" t="str">
        <f t="shared" si="3"/>
        <v>N/A</v>
      </c>
      <c r="M55" s="90">
        <f t="shared" si="0"/>
      </c>
      <c r="O55" s="111">
        <f t="shared" si="4"/>
      </c>
    </row>
    <row r="56" spans="2:15" ht="12">
      <c r="B56" s="14"/>
      <c r="C56" s="15"/>
      <c r="D56" s="31"/>
      <c r="E56" s="76">
        <f>IF(D56="","",VLOOKUP(D56,Item_Master!$B$4:$E$610,3))</f>
      </c>
      <c r="F56" s="16"/>
      <c r="G56" s="87">
        <f t="shared" si="1"/>
        <v>0</v>
      </c>
      <c r="H56" s="88">
        <f>IF(B56="","",VLOOKUP(FPA_Summary!$D$12,FPA_From_Internet!$B$27:$C$500,2))</f>
      </c>
      <c r="I56" s="88">
        <f>IF(B56="","",VLOOKUP(B56,FPA_From_Internet!$B$27:$C$500,2))</f>
      </c>
      <c r="J56" s="88">
        <f t="shared" si="2"/>
      </c>
      <c r="K56" s="89" t="str">
        <f t="shared" si="3"/>
        <v>N/A</v>
      </c>
      <c r="M56" s="90">
        <f t="shared" si="0"/>
      </c>
      <c r="O56" s="111">
        <f t="shared" si="4"/>
      </c>
    </row>
    <row r="57" spans="2:15" ht="12">
      <c r="B57" s="14"/>
      <c r="C57" s="15"/>
      <c r="D57" s="31"/>
      <c r="E57" s="76">
        <f>IF(D57="","",VLOOKUP(D57,Item_Master!$B$4:$E$610,3))</f>
      </c>
      <c r="F57" s="16"/>
      <c r="G57" s="87">
        <f t="shared" si="1"/>
        <v>0</v>
      </c>
      <c r="H57" s="88">
        <f>IF(B57="","",VLOOKUP(FPA_Summary!$D$12,FPA_From_Internet!$B$27:$C$500,2))</f>
      </c>
      <c r="I57" s="88">
        <f>IF(B57="","",VLOOKUP(B57,FPA_From_Internet!$B$27:$C$500,2))</f>
      </c>
      <c r="J57" s="88">
        <f t="shared" si="2"/>
      </c>
      <c r="K57" s="89" t="str">
        <f t="shared" si="3"/>
        <v>N/A</v>
      </c>
      <c r="M57" s="90">
        <f t="shared" si="0"/>
      </c>
      <c r="O57" s="111">
        <f t="shared" si="4"/>
      </c>
    </row>
    <row r="58" spans="2:15" ht="12">
      <c r="B58" s="14"/>
      <c r="C58" s="15"/>
      <c r="D58" s="31"/>
      <c r="E58" s="76">
        <f>IF(D58="","",VLOOKUP(D58,Item_Master!$B$4:$E$610,3))</f>
      </c>
      <c r="F58" s="16"/>
      <c r="G58" s="87">
        <f t="shared" si="1"/>
        <v>0</v>
      </c>
      <c r="H58" s="88">
        <f>IF(B58="","",VLOOKUP(FPA_Summary!$D$12,FPA_From_Internet!$B$27:$C$500,2))</f>
      </c>
      <c r="I58" s="88">
        <f>IF(B58="","",VLOOKUP(B58,FPA_From_Internet!$B$27:$C$500,2))</f>
      </c>
      <c r="J58" s="88">
        <f t="shared" si="2"/>
      </c>
      <c r="K58" s="89" t="str">
        <f t="shared" si="3"/>
        <v>N/A</v>
      </c>
      <c r="M58" s="90">
        <f t="shared" si="0"/>
      </c>
      <c r="O58" s="111">
        <f t="shared" si="4"/>
      </c>
    </row>
    <row r="59" spans="2:15" ht="12">
      <c r="B59" s="14"/>
      <c r="C59" s="15"/>
      <c r="D59" s="31"/>
      <c r="E59" s="76">
        <f>IF(D59="","",VLOOKUP(D59,Item_Master!$B$4:$E$610,3))</f>
      </c>
      <c r="F59" s="16"/>
      <c r="G59" s="87">
        <f t="shared" si="1"/>
        <v>0</v>
      </c>
      <c r="H59" s="88">
        <f>IF(B59="","",VLOOKUP(FPA_Summary!$D$12,FPA_From_Internet!$B$27:$C$500,2))</f>
      </c>
      <c r="I59" s="88">
        <f>IF(B59="","",VLOOKUP(B59,FPA_From_Internet!$B$27:$C$500,2))</f>
      </c>
      <c r="J59" s="88">
        <f t="shared" si="2"/>
      </c>
      <c r="K59" s="89" t="str">
        <f t="shared" si="3"/>
        <v>N/A</v>
      </c>
      <c r="M59" s="90">
        <f>IF($H59="","",IF(OR($I59/$H59&lt;0.9,$I59/$H59&gt;1.1),"YES","NO"))</f>
      </c>
      <c r="O59" s="111">
        <f t="shared" si="4"/>
      </c>
    </row>
    <row r="60" spans="2:13" ht="12.75">
      <c r="B60" s="91"/>
      <c r="C60" s="92"/>
      <c r="D60" s="92"/>
      <c r="E60" s="91" t="s">
        <v>74</v>
      </c>
      <c r="F60" s="93">
        <f>SUM(F37:F58)</f>
        <v>0</v>
      </c>
      <c r="G60" s="83"/>
      <c r="H60" s="94"/>
      <c r="I60" s="94"/>
      <c r="J60" s="94"/>
      <c r="K60" s="95">
        <f>SUM(K37:K59)</f>
        <v>0</v>
      </c>
      <c r="M60" s="96"/>
    </row>
  </sheetData>
  <sheetProtection insertRows="0" selectLockedCells="1"/>
  <conditionalFormatting sqref="F32:G32">
    <cfRule type="cellIs" priority="1" dxfId="1" operator="greaterThanOrEqual" stopIfTrue="1">
      <formula>$G$33</formula>
    </cfRule>
    <cfRule type="cellIs" priority="2" dxfId="0" operator="lessThan" stopIfTrue="1">
      <formula>$G$33</formula>
    </cfRule>
  </conditionalFormatting>
  <dataValidations count="1">
    <dataValidation type="list" allowBlank="1" showInputMessage="1" showErrorMessage="1" sqref="H16:H31">
      <formula1>Units</formula1>
    </dataValidation>
  </dataValidations>
  <printOptions/>
  <pageMargins left="0.35" right="0.39" top="0.43" bottom="0.44" header="0.5" footer="0.5"/>
  <pageSetup fitToHeight="1" fitToWidth="1"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60"/>
  <sheetViews>
    <sheetView showGridLines="0" zoomScalePageLayoutView="0" workbookViewId="0" topLeftCell="A1">
      <selection activeCell="J37" sqref="J37"/>
    </sheetView>
  </sheetViews>
  <sheetFormatPr defaultColWidth="9.28125" defaultRowHeight="12.75"/>
  <cols>
    <col min="1" max="1" width="1.57421875" style="100" customWidth="1"/>
    <col min="2" max="2" width="11.28125" style="100" customWidth="1"/>
    <col min="3" max="3" width="11.57421875" style="100" customWidth="1"/>
    <col min="4" max="4" width="14.7109375" style="100" customWidth="1"/>
    <col min="5" max="5" width="38.7109375" style="100" bestFit="1" customWidth="1"/>
    <col min="6" max="6" width="13.7109375" style="100" customWidth="1"/>
    <col min="7" max="7" width="11.28125" style="100" customWidth="1"/>
    <col min="8" max="8" width="11.421875" style="100" customWidth="1"/>
    <col min="9" max="10" width="9.28125" style="100" customWidth="1"/>
    <col min="11" max="11" width="11.57421875" style="100" customWidth="1"/>
    <col min="12" max="12" width="1.7109375" style="100" customWidth="1"/>
    <col min="13" max="13" width="9.28125" style="100" customWidth="1"/>
    <col min="14" max="14" width="2.28125" style="100" customWidth="1"/>
    <col min="15" max="16384" width="9.28125" style="100" customWidth="1"/>
  </cols>
  <sheetData>
    <row r="1" spans="1:14" s="98" customFormat="1" ht="12.75">
      <c r="A1" s="38"/>
      <c r="B1" s="54" t="s">
        <v>108</v>
      </c>
      <c r="C1" s="55" t="s">
        <v>76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98" customFormat="1" ht="12">
      <c r="A2" s="38"/>
      <c r="B2" s="38"/>
      <c r="C2" s="37" t="s">
        <v>109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98" customFormat="1" ht="12">
      <c r="A3" s="38"/>
      <c r="B3" s="38"/>
      <c r="C3" s="37" t="s">
        <v>110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98" customFormat="1" ht="12">
      <c r="A4" s="38"/>
      <c r="B4" s="38"/>
      <c r="C4" s="37" t="s">
        <v>111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98" customFormat="1" ht="12">
      <c r="A5" s="38"/>
      <c r="B5" s="38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98" customFormat="1" ht="1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99" customFormat="1" ht="15">
      <c r="A7" s="38"/>
      <c r="B7" s="39" t="s">
        <v>92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s="99" customFormat="1" ht="15">
      <c r="A8" s="38"/>
      <c r="B8" s="39" t="s">
        <v>823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s="99" customFormat="1" ht="15">
      <c r="A9" s="38"/>
      <c r="B9" s="39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2.75">
      <c r="A10" s="38"/>
      <c r="B10" s="56" t="s">
        <v>103</v>
      </c>
      <c r="C10" s="57" t="str">
        <f>FPA_Summary!D11</f>
        <v>OTT-SR-19-003.10</v>
      </c>
      <c r="D10" s="57"/>
      <c r="E10" s="43" t="s">
        <v>106</v>
      </c>
      <c r="F10" s="57">
        <f>FPA_Summary!H11</f>
        <v>25526</v>
      </c>
      <c r="G10" s="58"/>
      <c r="H10" s="59" t="s">
        <v>105</v>
      </c>
      <c r="I10" s="60">
        <f>FPA_Summary!K11</f>
        <v>20088021</v>
      </c>
      <c r="J10" s="105"/>
      <c r="K10" s="38"/>
      <c r="L10" s="38"/>
      <c r="M10" s="38"/>
      <c r="N10" s="38"/>
    </row>
    <row r="11" spans="1:14" ht="12.75">
      <c r="A11" s="38"/>
      <c r="B11" s="61" t="s">
        <v>104</v>
      </c>
      <c r="C11" s="62">
        <f>FPA_Summary!D12</f>
        <v>44105</v>
      </c>
      <c r="D11" s="63"/>
      <c r="E11" s="64" t="s">
        <v>107</v>
      </c>
      <c r="F11" s="63" t="str">
        <f>FPA_Summary!I12</f>
        <v>C. Patrick Dille 10/2/2009</v>
      </c>
      <c r="G11" s="63"/>
      <c r="H11" s="63"/>
      <c r="I11" s="65"/>
      <c r="J11" s="68"/>
      <c r="K11" s="38"/>
      <c r="L11" s="38"/>
      <c r="M11" s="38"/>
      <c r="N11" s="38"/>
    </row>
    <row r="12" spans="1:14" ht="12.75">
      <c r="A12" s="38"/>
      <c r="B12" s="66"/>
      <c r="C12" s="66"/>
      <c r="D12" s="67"/>
      <c r="E12" s="68"/>
      <c r="F12" s="68"/>
      <c r="G12" s="66"/>
      <c r="H12" s="68"/>
      <c r="I12" s="68"/>
      <c r="J12" s="68"/>
      <c r="K12" s="69"/>
      <c r="L12" s="38"/>
      <c r="M12" s="38"/>
      <c r="N12" s="38"/>
    </row>
    <row r="13" spans="1:14" ht="12.75">
      <c r="A13" s="38"/>
      <c r="B13" s="70" t="s">
        <v>99</v>
      </c>
      <c r="C13" s="70"/>
      <c r="D13" s="71"/>
      <c r="E13" s="38"/>
      <c r="F13" s="38"/>
      <c r="G13" s="38"/>
      <c r="H13" s="71"/>
      <c r="I13" s="71"/>
      <c r="J13" s="71"/>
      <c r="K13" s="38"/>
      <c r="L13" s="38"/>
      <c r="M13" s="38"/>
      <c r="N13" s="38"/>
    </row>
    <row r="14" spans="1:14" ht="25.5">
      <c r="A14" s="38"/>
      <c r="B14" s="38"/>
      <c r="C14" s="1" t="s">
        <v>83</v>
      </c>
      <c r="D14" s="1" t="s">
        <v>133</v>
      </c>
      <c r="E14" s="1" t="s">
        <v>60</v>
      </c>
      <c r="F14" s="73" t="s">
        <v>88</v>
      </c>
      <c r="G14" s="101"/>
      <c r="H14" s="1" t="s">
        <v>132</v>
      </c>
      <c r="I14" s="74"/>
      <c r="J14" s="74"/>
      <c r="K14" s="75"/>
      <c r="L14" s="75"/>
      <c r="M14" s="38"/>
      <c r="N14" s="38"/>
    </row>
    <row r="15" spans="1:14" ht="12">
      <c r="A15" s="38"/>
      <c r="B15" s="38"/>
      <c r="C15" s="15"/>
      <c r="D15" s="103"/>
      <c r="E15" s="76">
        <f>IF(D15="","",VLOOKUP(D15,Item_Master!$B$4:$E$610,3))</f>
      </c>
      <c r="F15" s="97"/>
      <c r="G15" s="102"/>
      <c r="H15" s="15" t="s">
        <v>97</v>
      </c>
      <c r="I15" s="68"/>
      <c r="J15" s="68"/>
      <c r="K15" s="38"/>
      <c r="L15" s="38"/>
      <c r="M15" s="38"/>
      <c r="N15" s="38"/>
    </row>
    <row r="16" spans="1:14" ht="12">
      <c r="A16" s="38"/>
      <c r="B16" s="38"/>
      <c r="C16" s="15"/>
      <c r="D16" s="103"/>
      <c r="E16" s="76">
        <f>IF(D16="","",VLOOKUP(D16,Item_Master!$B$4:$E$610,3))</f>
      </c>
      <c r="F16" s="97"/>
      <c r="G16" s="102"/>
      <c r="H16" s="15" t="s">
        <v>97</v>
      </c>
      <c r="I16" s="68"/>
      <c r="J16" s="68"/>
      <c r="K16" s="38"/>
      <c r="L16" s="38"/>
      <c r="M16" s="38"/>
      <c r="N16" s="38"/>
    </row>
    <row r="17" spans="1:14" ht="12">
      <c r="A17" s="38"/>
      <c r="B17" s="38"/>
      <c r="C17" s="15"/>
      <c r="D17" s="103"/>
      <c r="E17" s="76">
        <f>IF(D17="","",VLOOKUP(D17,Item_Master!$B$4:$E$610,3))</f>
      </c>
      <c r="F17" s="97"/>
      <c r="G17" s="102"/>
      <c r="H17" s="15" t="s">
        <v>97</v>
      </c>
      <c r="I17" s="68"/>
      <c r="J17" s="68"/>
      <c r="K17" s="38"/>
      <c r="L17" s="38"/>
      <c r="M17" s="38"/>
      <c r="N17" s="38"/>
    </row>
    <row r="18" spans="1:14" ht="12">
      <c r="A18" s="38"/>
      <c r="B18" s="38"/>
      <c r="C18" s="15"/>
      <c r="D18" s="103"/>
      <c r="E18" s="76">
        <f>IF(D18="","",VLOOKUP(D18,Item_Master!$B$4:$E$610,3))</f>
      </c>
      <c r="F18" s="97"/>
      <c r="G18" s="102"/>
      <c r="H18" s="15" t="s">
        <v>97</v>
      </c>
      <c r="I18" s="68"/>
      <c r="J18" s="68"/>
      <c r="K18" s="38"/>
      <c r="L18" s="38"/>
      <c r="M18" s="38"/>
      <c r="N18" s="38"/>
    </row>
    <row r="19" spans="1:14" ht="12">
      <c r="A19" s="38"/>
      <c r="B19" s="38"/>
      <c r="C19" s="15"/>
      <c r="D19" s="103"/>
      <c r="E19" s="76">
        <f>IF(D19="","",VLOOKUP(D19,Item_Master!$B$4:$E$610,3))</f>
      </c>
      <c r="F19" s="97"/>
      <c r="G19" s="102"/>
      <c r="H19" s="15" t="s">
        <v>97</v>
      </c>
      <c r="I19" s="68"/>
      <c r="J19" s="68"/>
      <c r="K19" s="38"/>
      <c r="L19" s="38"/>
      <c r="M19" s="38"/>
      <c r="N19" s="38"/>
    </row>
    <row r="20" spans="1:14" ht="12">
      <c r="A20" s="38"/>
      <c r="B20" s="38"/>
      <c r="C20" s="15"/>
      <c r="D20" s="31"/>
      <c r="E20" s="76">
        <f>IF(D20="","",VLOOKUP(D20,Item_Master!$B$4:$E$610,3))</f>
      </c>
      <c r="F20" s="97"/>
      <c r="G20" s="102"/>
      <c r="H20" s="15"/>
      <c r="I20" s="68"/>
      <c r="J20" s="68"/>
      <c r="K20" s="38"/>
      <c r="L20" s="38"/>
      <c r="M20" s="38"/>
      <c r="N20" s="38"/>
    </row>
    <row r="21" spans="1:14" ht="12">
      <c r="A21" s="38"/>
      <c r="B21" s="38"/>
      <c r="C21" s="15"/>
      <c r="D21" s="31"/>
      <c r="E21" s="76">
        <f>IF(D21="","",VLOOKUP(D21,Item_Master!$B$4:$E$610,3))</f>
      </c>
      <c r="F21" s="97"/>
      <c r="G21" s="102"/>
      <c r="H21" s="15"/>
      <c r="I21" s="68"/>
      <c r="J21" s="68"/>
      <c r="K21" s="38"/>
      <c r="L21" s="38"/>
      <c r="M21" s="38"/>
      <c r="N21" s="38"/>
    </row>
    <row r="22" spans="1:14" ht="12">
      <c r="A22" s="38"/>
      <c r="B22" s="38"/>
      <c r="C22" s="15"/>
      <c r="D22" s="31"/>
      <c r="E22" s="76">
        <f>IF(D22="","",VLOOKUP(D22,Item_Master!$B$4:$E$610,3))</f>
      </c>
      <c r="F22" s="97"/>
      <c r="G22" s="102"/>
      <c r="H22" s="15"/>
      <c r="I22" s="68"/>
      <c r="J22" s="68"/>
      <c r="K22" s="38"/>
      <c r="L22" s="38"/>
      <c r="M22" s="38"/>
      <c r="N22" s="38"/>
    </row>
    <row r="23" spans="1:14" ht="12">
      <c r="A23" s="38"/>
      <c r="B23" s="38"/>
      <c r="C23" s="15"/>
      <c r="D23" s="31"/>
      <c r="E23" s="76">
        <f>IF(D23="","",VLOOKUP(D23,Item_Master!$B$4:$E$610,3))</f>
      </c>
      <c r="F23" s="97"/>
      <c r="G23" s="102"/>
      <c r="H23" s="15"/>
      <c r="I23" s="68"/>
      <c r="J23" s="68"/>
      <c r="K23" s="38"/>
      <c r="L23" s="38"/>
      <c r="M23" s="38"/>
      <c r="N23" s="38"/>
    </row>
    <row r="24" spans="1:14" ht="12">
      <c r="A24" s="38"/>
      <c r="B24" s="38"/>
      <c r="C24" s="15"/>
      <c r="D24" s="31"/>
      <c r="E24" s="76">
        <f>IF(D24="","",VLOOKUP(D24,Item_Master!$B$4:$E$610,3))</f>
      </c>
      <c r="F24" s="97"/>
      <c r="G24" s="102"/>
      <c r="H24" s="15"/>
      <c r="I24" s="68"/>
      <c r="J24" s="68"/>
      <c r="K24" s="38"/>
      <c r="L24" s="38"/>
      <c r="M24" s="38"/>
      <c r="N24" s="38"/>
    </row>
    <row r="25" spans="1:14" ht="12">
      <c r="A25" s="38"/>
      <c r="B25" s="38"/>
      <c r="C25" s="15"/>
      <c r="D25" s="31"/>
      <c r="E25" s="76">
        <f>IF(D25="","",VLOOKUP(D25,Item_Master!$B$4:$E$610,3))</f>
      </c>
      <c r="F25" s="97"/>
      <c r="G25" s="102"/>
      <c r="H25" s="15"/>
      <c r="I25" s="68"/>
      <c r="J25" s="68"/>
      <c r="K25" s="38"/>
      <c r="L25" s="38"/>
      <c r="M25" s="38"/>
      <c r="N25" s="38"/>
    </row>
    <row r="26" spans="1:14" ht="12">
      <c r="A26" s="38"/>
      <c r="B26" s="38"/>
      <c r="C26" s="15"/>
      <c r="D26" s="31"/>
      <c r="E26" s="76">
        <f>IF(D26="","",VLOOKUP(D26,Item_Master!$B$4:$E$610,3))</f>
      </c>
      <c r="F26" s="97"/>
      <c r="G26" s="102"/>
      <c r="H26" s="15"/>
      <c r="I26" s="68"/>
      <c r="J26" s="68"/>
      <c r="K26" s="38"/>
      <c r="L26" s="38"/>
      <c r="M26" s="38"/>
      <c r="N26" s="38"/>
    </row>
    <row r="27" spans="1:14" ht="12">
      <c r="A27" s="38"/>
      <c r="B27" s="38"/>
      <c r="C27" s="15"/>
      <c r="D27" s="31"/>
      <c r="E27" s="76">
        <f>IF(D27="","",VLOOKUP(D27,Item_Master!$B$4:$E$610,3))</f>
      </c>
      <c r="F27" s="97"/>
      <c r="G27" s="102"/>
      <c r="H27" s="15" t="s">
        <v>98</v>
      </c>
      <c r="I27" s="68"/>
      <c r="J27" s="68"/>
      <c r="K27" s="38"/>
      <c r="L27" s="38"/>
      <c r="M27" s="38"/>
      <c r="N27" s="38"/>
    </row>
    <row r="28" spans="1:14" ht="12">
      <c r="A28" s="38"/>
      <c r="B28" s="38"/>
      <c r="C28" s="15"/>
      <c r="D28" s="31"/>
      <c r="E28" s="76">
        <f>IF(D28="","",VLOOKUP(D28,Item_Master!$B$4:$E$610,3))</f>
      </c>
      <c r="F28" s="97"/>
      <c r="G28" s="102"/>
      <c r="H28" s="15" t="s">
        <v>98</v>
      </c>
      <c r="I28" s="68"/>
      <c r="J28" s="68"/>
      <c r="K28" s="38"/>
      <c r="L28" s="38"/>
      <c r="M28" s="38"/>
      <c r="N28" s="38"/>
    </row>
    <row r="29" spans="1:14" ht="12">
      <c r="A29" s="38"/>
      <c r="B29" s="38"/>
      <c r="C29" s="15"/>
      <c r="D29" s="31"/>
      <c r="E29" s="76">
        <f>IF(D29="","",VLOOKUP(D29,Item_Master!$B$4:$E$610,3))</f>
      </c>
      <c r="F29" s="97"/>
      <c r="G29" s="102"/>
      <c r="H29" s="15" t="s">
        <v>98</v>
      </c>
      <c r="I29" s="68"/>
      <c r="J29" s="68"/>
      <c r="K29" s="38"/>
      <c r="L29" s="38"/>
      <c r="M29" s="38"/>
      <c r="N29" s="38"/>
    </row>
    <row r="30" spans="1:14" ht="12">
      <c r="A30" s="38"/>
      <c r="B30" s="38"/>
      <c r="C30" s="15"/>
      <c r="D30" s="31"/>
      <c r="E30" s="76">
        <f>IF(D30="","",VLOOKUP(D30,Item_Master!$B$4:$E$610,3))</f>
      </c>
      <c r="F30" s="97"/>
      <c r="G30" s="102"/>
      <c r="H30" s="15" t="s">
        <v>98</v>
      </c>
      <c r="I30" s="68"/>
      <c r="J30" s="68"/>
      <c r="K30" s="38"/>
      <c r="L30" s="38"/>
      <c r="M30" s="38"/>
      <c r="N30" s="38"/>
    </row>
    <row r="31" spans="1:14" ht="12.75">
      <c r="A31" s="38"/>
      <c r="B31" s="77"/>
      <c r="C31" s="77"/>
      <c r="D31" s="78"/>
      <c r="E31" s="79" t="s">
        <v>831</v>
      </c>
      <c r="F31" s="80">
        <f>SUM(F15:F30)</f>
        <v>0</v>
      </c>
      <c r="G31" s="80"/>
      <c r="H31" s="81" t="str">
        <f>H15</f>
        <v>CY</v>
      </c>
      <c r="I31" s="68"/>
      <c r="J31" s="68"/>
      <c r="K31" s="38"/>
      <c r="L31" s="38"/>
      <c r="M31" s="38"/>
      <c r="N31" s="38"/>
    </row>
    <row r="32" spans="1:14" ht="12.75">
      <c r="A32" s="38"/>
      <c r="B32" s="77"/>
      <c r="C32" s="77"/>
      <c r="D32" s="78"/>
      <c r="E32" s="82" t="s">
        <v>79</v>
      </c>
      <c r="F32" s="83">
        <v>2500</v>
      </c>
      <c r="G32" s="80"/>
      <c r="H32" s="81" t="str">
        <f>H15</f>
        <v>CY</v>
      </c>
      <c r="I32" s="84"/>
      <c r="J32" s="84"/>
      <c r="K32" s="38"/>
      <c r="L32" s="38"/>
      <c r="M32" s="38"/>
      <c r="N32" s="38"/>
    </row>
    <row r="33" spans="1:14" ht="12.75">
      <c r="A33" s="38"/>
      <c r="B33" s="70"/>
      <c r="C33" s="70"/>
      <c r="D33" s="71"/>
      <c r="E33" s="38"/>
      <c r="F33" s="38"/>
      <c r="G33" s="38"/>
      <c r="H33" s="71"/>
      <c r="I33" s="71"/>
      <c r="J33" s="71"/>
      <c r="K33" s="38"/>
      <c r="L33" s="38"/>
      <c r="M33" s="38"/>
      <c r="N33" s="38"/>
    </row>
    <row r="34" spans="1:14" ht="12.75">
      <c r="A34" s="38"/>
      <c r="B34" s="70" t="s">
        <v>87</v>
      </c>
      <c r="C34" s="70"/>
      <c r="D34" s="71"/>
      <c r="E34" s="38"/>
      <c r="F34" s="38"/>
      <c r="G34" s="38"/>
      <c r="H34" s="71" t="s">
        <v>131</v>
      </c>
      <c r="I34" s="85">
        <v>0.75</v>
      </c>
      <c r="J34" s="85"/>
      <c r="K34" s="38"/>
      <c r="L34" s="38"/>
      <c r="M34" s="38"/>
      <c r="N34" s="38"/>
    </row>
    <row r="35" spans="1:15" ht="51.75">
      <c r="A35" s="38"/>
      <c r="B35" s="1" t="s">
        <v>59</v>
      </c>
      <c r="C35" s="1" t="s">
        <v>83</v>
      </c>
      <c r="D35" s="1" t="s">
        <v>133</v>
      </c>
      <c r="E35" s="1" t="s">
        <v>60</v>
      </c>
      <c r="F35" s="1" t="s">
        <v>78</v>
      </c>
      <c r="G35" s="1" t="s">
        <v>77</v>
      </c>
      <c r="H35" s="1" t="s">
        <v>94</v>
      </c>
      <c r="I35" s="1" t="s">
        <v>95</v>
      </c>
      <c r="J35" s="1" t="s">
        <v>851</v>
      </c>
      <c r="K35" s="1" t="s">
        <v>96</v>
      </c>
      <c r="L35" s="38"/>
      <c r="M35" s="86" t="s">
        <v>93</v>
      </c>
      <c r="N35" s="74"/>
      <c r="O35" s="86" t="s">
        <v>856</v>
      </c>
    </row>
    <row r="36" spans="1:15" ht="12">
      <c r="A36" s="38"/>
      <c r="B36" s="14"/>
      <c r="C36" s="15"/>
      <c r="D36" s="103"/>
      <c r="E36" s="76">
        <f>IF(D36="","",VLOOKUP(D36,Item_Master!$B$4:$E$610,3))</f>
      </c>
      <c r="F36" s="16"/>
      <c r="G36" s="87">
        <f>IF($I$34="","",F36*$I$34)</f>
        <v>0</v>
      </c>
      <c r="H36" s="88">
        <f>IF(B36="","",VLOOKUP(FPA_Summary!$D$12,FPA_From_Internet!$B$27:$C$500,2))</f>
      </c>
      <c r="I36" s="88">
        <f>IF(B36="","",VLOOKUP(B36,FPA_From_Internet!$B$27:$C$500,2))</f>
      </c>
      <c r="J36" s="88">
        <f>IF(B36="","",IF(O36="Decrease",IF(I36/H36&lt;0.25,H36*0.25,I36),IF(I36/H36&gt;2,H36*2,I36)))</f>
      </c>
      <c r="K36" s="89" t="str">
        <f>IF($M36="YES",IF($J36&gt;$H36,(($J36/$H36)-1.1)*$H36*$G36,(($J36/$H36)-0.9)*$H36*$G36),"N/A")</f>
        <v>N/A</v>
      </c>
      <c r="L36" s="38"/>
      <c r="M36" s="90">
        <f aca="true" t="shared" si="0" ref="M36:M55">IF(H36="","",IF(OR($I36/$H36&lt;0.9,$I36/$H36&gt;1.1),"YES","NO"))</f>
      </c>
      <c r="N36" s="38"/>
      <c r="O36" s="111">
        <f>IF(B36="","",IF(H36/I36&gt;1,"Decrease","Increase"))</f>
      </c>
    </row>
    <row r="37" spans="1:15" ht="12">
      <c r="A37" s="38"/>
      <c r="B37" s="14"/>
      <c r="C37" s="15"/>
      <c r="D37" s="103"/>
      <c r="E37" s="76">
        <f>IF(D37="","",VLOOKUP(D37,Item_Master!$B$4:$E$610,3))</f>
      </c>
      <c r="F37" s="16"/>
      <c r="G37" s="87">
        <f aca="true" t="shared" si="1" ref="G37:G58">IF($I$34="","",F37*$I$34)</f>
        <v>0</v>
      </c>
      <c r="H37" s="88">
        <f>IF(B37="","",VLOOKUP(FPA_Summary!$D$12,FPA_From_Internet!$B$27:$C$500,2))</f>
      </c>
      <c r="I37" s="88">
        <f>IF(B37="","",VLOOKUP(B37,FPA_From_Internet!$B$27:$C$500,2))</f>
      </c>
      <c r="J37" s="88">
        <f aca="true" t="shared" si="2" ref="J37:J58">IF(B37="","",IF(O37="Decrease",IF(I37/H37&lt;0.25,H37*0.25,I37),IF(I37/H37&gt;2,H37*2,I37)))</f>
      </c>
      <c r="K37" s="89" t="str">
        <f aca="true" t="shared" si="3" ref="K37:K58">IF($M37="YES",IF($J37&gt;$H37,(($J37/$H37)-1.1)*$H37*$G37,(($J37/$H37)-0.9)*$H37*$G37),"N/A")</f>
        <v>N/A</v>
      </c>
      <c r="L37" s="38"/>
      <c r="M37" s="90">
        <f t="shared" si="0"/>
      </c>
      <c r="N37" s="38"/>
      <c r="O37" s="111">
        <f aca="true" t="shared" si="4" ref="O37:O58">IF(B37="","",IF(H37/I37&gt;1,"Decrease","Increase"))</f>
      </c>
    </row>
    <row r="38" spans="1:15" ht="12">
      <c r="A38" s="38"/>
      <c r="B38" s="14"/>
      <c r="C38" s="15"/>
      <c r="D38" s="103"/>
      <c r="E38" s="76">
        <f>IF(D38="","",VLOOKUP(D38,Item_Master!$B$4:$E$610,3))</f>
      </c>
      <c r="F38" s="16"/>
      <c r="G38" s="87">
        <f t="shared" si="1"/>
        <v>0</v>
      </c>
      <c r="H38" s="88">
        <f>IF(B38="","",VLOOKUP(FPA_Summary!$D$12,FPA_From_Internet!$B$27:$C$500,2))</f>
      </c>
      <c r="I38" s="88">
        <f>IF(B38="","",VLOOKUP(B38,FPA_From_Internet!$B$27:$C$500,2))</f>
      </c>
      <c r="J38" s="88">
        <f t="shared" si="2"/>
      </c>
      <c r="K38" s="89" t="str">
        <f t="shared" si="3"/>
        <v>N/A</v>
      </c>
      <c r="L38" s="38"/>
      <c r="M38" s="90">
        <f t="shared" si="0"/>
      </c>
      <c r="N38" s="38"/>
      <c r="O38" s="111">
        <f t="shared" si="4"/>
      </c>
    </row>
    <row r="39" spans="1:15" ht="12">
      <c r="A39" s="38"/>
      <c r="B39" s="14"/>
      <c r="C39" s="15"/>
      <c r="D39" s="103"/>
      <c r="E39" s="76">
        <f>IF(D39="","",VLOOKUP(D39,Item_Master!$B$4:$E$610,3))</f>
      </c>
      <c r="F39" s="16"/>
      <c r="G39" s="87">
        <f t="shared" si="1"/>
        <v>0</v>
      </c>
      <c r="H39" s="88">
        <f>IF(B39="","",VLOOKUP(FPA_Summary!$D$12,FPA_From_Internet!$B$27:$C$500,2))</f>
      </c>
      <c r="I39" s="88">
        <f>IF(B39="","",VLOOKUP(B39,FPA_From_Internet!$B$27:$C$500,2))</f>
      </c>
      <c r="J39" s="88">
        <f t="shared" si="2"/>
      </c>
      <c r="K39" s="89" t="str">
        <f t="shared" si="3"/>
        <v>N/A</v>
      </c>
      <c r="L39" s="38"/>
      <c r="M39" s="90">
        <f t="shared" si="0"/>
      </c>
      <c r="N39" s="38"/>
      <c r="O39" s="111">
        <f t="shared" si="4"/>
      </c>
    </row>
    <row r="40" spans="1:15" ht="12">
      <c r="A40" s="38"/>
      <c r="B40" s="14"/>
      <c r="C40" s="15"/>
      <c r="D40" s="103"/>
      <c r="E40" s="76">
        <f>IF(D40="","",VLOOKUP(D40,Item_Master!$B$4:$E$610,3))</f>
      </c>
      <c r="F40" s="16"/>
      <c r="G40" s="87">
        <f t="shared" si="1"/>
        <v>0</v>
      </c>
      <c r="H40" s="88">
        <f>IF(B40="","",VLOOKUP(FPA_Summary!$D$12,FPA_From_Internet!$B$27:$C$500,2))</f>
      </c>
      <c r="I40" s="88">
        <f>IF(B40="","",VLOOKUP(B40,FPA_From_Internet!$B$27:$C$500,2))</f>
      </c>
      <c r="J40" s="88">
        <f t="shared" si="2"/>
      </c>
      <c r="K40" s="89" t="str">
        <f t="shared" si="3"/>
        <v>N/A</v>
      </c>
      <c r="L40" s="38"/>
      <c r="M40" s="90">
        <f t="shared" si="0"/>
      </c>
      <c r="N40" s="38"/>
      <c r="O40" s="111">
        <f t="shared" si="4"/>
      </c>
    </row>
    <row r="41" spans="1:15" ht="12">
      <c r="A41" s="38"/>
      <c r="B41" s="14"/>
      <c r="C41" s="15"/>
      <c r="D41" s="103"/>
      <c r="E41" s="76">
        <f>IF(D41="","",VLOOKUP(D41,Item_Master!$B$4:$E$610,3))</f>
      </c>
      <c r="F41" s="16"/>
      <c r="G41" s="87">
        <f t="shared" si="1"/>
        <v>0</v>
      </c>
      <c r="H41" s="88">
        <f>IF(B41="","",VLOOKUP(FPA_Summary!$D$12,FPA_From_Internet!$B$27:$C$500,2))</f>
      </c>
      <c r="I41" s="88">
        <f>IF(B41="","",VLOOKUP(B41,FPA_From_Internet!$B$27:$C$500,2))</f>
      </c>
      <c r="J41" s="88">
        <f t="shared" si="2"/>
      </c>
      <c r="K41" s="89" t="str">
        <f t="shared" si="3"/>
        <v>N/A</v>
      </c>
      <c r="L41" s="38"/>
      <c r="M41" s="90">
        <f t="shared" si="0"/>
      </c>
      <c r="N41" s="38"/>
      <c r="O41" s="111">
        <f t="shared" si="4"/>
      </c>
    </row>
    <row r="42" spans="1:15" ht="12">
      <c r="A42" s="38"/>
      <c r="B42" s="14"/>
      <c r="C42" s="15"/>
      <c r="D42" s="103"/>
      <c r="E42" s="76">
        <f>IF(D42="","",VLOOKUP(D42,Item_Master!$B$4:$E$610,3))</f>
      </c>
      <c r="F42" s="16"/>
      <c r="G42" s="87">
        <f t="shared" si="1"/>
        <v>0</v>
      </c>
      <c r="H42" s="88">
        <f>IF(B42="","",VLOOKUP(FPA_Summary!$D$12,FPA_From_Internet!$B$27:$C$500,2))</f>
      </c>
      <c r="I42" s="88">
        <f>IF(B42="","",VLOOKUP(B42,FPA_From_Internet!$B$27:$C$500,2))</f>
      </c>
      <c r="J42" s="88">
        <f t="shared" si="2"/>
      </c>
      <c r="K42" s="89" t="str">
        <f t="shared" si="3"/>
        <v>N/A</v>
      </c>
      <c r="L42" s="38"/>
      <c r="M42" s="90">
        <f t="shared" si="0"/>
      </c>
      <c r="N42" s="38"/>
      <c r="O42" s="111">
        <f t="shared" si="4"/>
      </c>
    </row>
    <row r="43" spans="1:15" ht="12">
      <c r="A43" s="38"/>
      <c r="B43" s="14"/>
      <c r="C43" s="15"/>
      <c r="D43" s="103"/>
      <c r="E43" s="76">
        <f>IF(D43="","",VLOOKUP(D43,Item_Master!$B$4:$E$610,3))</f>
      </c>
      <c r="F43" s="16"/>
      <c r="G43" s="87">
        <f t="shared" si="1"/>
        <v>0</v>
      </c>
      <c r="H43" s="88">
        <f>IF(B43="","",VLOOKUP(FPA_Summary!$D$12,FPA_From_Internet!$B$27:$C$500,2))</f>
      </c>
      <c r="I43" s="88">
        <f>IF(B43="","",VLOOKUP(B43,FPA_From_Internet!$B$27:$C$500,2))</f>
      </c>
      <c r="J43" s="88">
        <f t="shared" si="2"/>
      </c>
      <c r="K43" s="89" t="str">
        <f t="shared" si="3"/>
        <v>N/A</v>
      </c>
      <c r="L43" s="38"/>
      <c r="M43" s="90">
        <f t="shared" si="0"/>
      </c>
      <c r="N43" s="38"/>
      <c r="O43" s="111">
        <f t="shared" si="4"/>
      </c>
    </row>
    <row r="44" spans="1:15" ht="12">
      <c r="A44" s="38"/>
      <c r="B44" s="14"/>
      <c r="C44" s="15"/>
      <c r="D44" s="103"/>
      <c r="E44" s="76">
        <f>IF(D44="","",VLOOKUP(D44,Item_Master!$B$4:$E$610,3))</f>
      </c>
      <c r="F44" s="16"/>
      <c r="G44" s="87">
        <f t="shared" si="1"/>
        <v>0</v>
      </c>
      <c r="H44" s="88">
        <f>IF(B44="","",VLOOKUP(FPA_Summary!$D$12,FPA_From_Internet!$B$27:$C$500,2))</f>
      </c>
      <c r="I44" s="88">
        <f>IF(B44="","",VLOOKUP(B44,FPA_From_Internet!$B$27:$C$500,2))</f>
      </c>
      <c r="J44" s="88">
        <f t="shared" si="2"/>
      </c>
      <c r="K44" s="89" t="str">
        <f t="shared" si="3"/>
        <v>N/A</v>
      </c>
      <c r="L44" s="38"/>
      <c r="M44" s="90">
        <f t="shared" si="0"/>
      </c>
      <c r="N44" s="38"/>
      <c r="O44" s="111">
        <f t="shared" si="4"/>
      </c>
    </row>
    <row r="45" spans="1:15" ht="12">
      <c r="A45" s="38"/>
      <c r="B45" s="14"/>
      <c r="C45" s="15"/>
      <c r="D45" s="103"/>
      <c r="E45" s="76">
        <f>IF(D45="","",VLOOKUP(D45,Item_Master!$B$4:$E$610,3))</f>
      </c>
      <c r="F45" s="16"/>
      <c r="G45" s="87">
        <f t="shared" si="1"/>
        <v>0</v>
      </c>
      <c r="H45" s="88">
        <f>IF(B45="","",VLOOKUP(FPA_Summary!$D$12,FPA_From_Internet!$B$27:$C$500,2))</f>
      </c>
      <c r="I45" s="88">
        <f>IF(B45="","",VLOOKUP(B45,FPA_From_Internet!$B$27:$C$500,2))</f>
      </c>
      <c r="J45" s="88">
        <f t="shared" si="2"/>
      </c>
      <c r="K45" s="89" t="str">
        <f t="shared" si="3"/>
        <v>N/A</v>
      </c>
      <c r="L45" s="38"/>
      <c r="M45" s="90">
        <f t="shared" si="0"/>
      </c>
      <c r="N45" s="38"/>
      <c r="O45" s="111">
        <f t="shared" si="4"/>
      </c>
    </row>
    <row r="46" spans="1:15" ht="12">
      <c r="A46" s="38"/>
      <c r="B46" s="14"/>
      <c r="C46" s="15"/>
      <c r="D46" s="103"/>
      <c r="E46" s="76">
        <f>IF(D46="","",VLOOKUP(D46,Item_Master!$B$4:$E$610,3))</f>
      </c>
      <c r="F46" s="16"/>
      <c r="G46" s="87">
        <f t="shared" si="1"/>
        <v>0</v>
      </c>
      <c r="H46" s="88">
        <f>IF(B46="","",VLOOKUP(FPA_Summary!$D$12,FPA_From_Internet!$B$27:$C$500,2))</f>
      </c>
      <c r="I46" s="88">
        <f>IF(B46="","",VLOOKUP(B46,FPA_From_Internet!$B$27:$C$500,2))</f>
      </c>
      <c r="J46" s="88">
        <f t="shared" si="2"/>
      </c>
      <c r="K46" s="89" t="str">
        <f t="shared" si="3"/>
        <v>N/A</v>
      </c>
      <c r="L46" s="38"/>
      <c r="M46" s="90">
        <f t="shared" si="0"/>
      </c>
      <c r="N46" s="38"/>
      <c r="O46" s="111">
        <f t="shared" si="4"/>
      </c>
    </row>
    <row r="47" spans="1:15" ht="12">
      <c r="A47" s="38"/>
      <c r="B47" s="14"/>
      <c r="C47" s="15"/>
      <c r="D47" s="103"/>
      <c r="E47" s="76">
        <f>IF(D47="","",VLOOKUP(D47,Item_Master!$B$4:$E$610,3))</f>
      </c>
      <c r="F47" s="16"/>
      <c r="G47" s="87">
        <f t="shared" si="1"/>
        <v>0</v>
      </c>
      <c r="H47" s="88">
        <f>IF(B47="","",VLOOKUP(FPA_Summary!$D$12,FPA_From_Internet!$B$27:$C$500,2))</f>
      </c>
      <c r="I47" s="88">
        <f>IF(B47="","",VLOOKUP(B47,FPA_From_Internet!$B$27:$C$500,2))</f>
      </c>
      <c r="J47" s="88">
        <f t="shared" si="2"/>
      </c>
      <c r="K47" s="89" t="str">
        <f t="shared" si="3"/>
        <v>N/A</v>
      </c>
      <c r="L47" s="38"/>
      <c r="M47" s="90">
        <f t="shared" si="0"/>
      </c>
      <c r="N47" s="38"/>
      <c r="O47" s="111">
        <f t="shared" si="4"/>
      </c>
    </row>
    <row r="48" spans="1:15" ht="12">
      <c r="A48" s="38"/>
      <c r="B48" s="14"/>
      <c r="C48" s="15"/>
      <c r="D48" s="103"/>
      <c r="E48" s="76">
        <f>IF(D48="","",VLOOKUP(D48,Item_Master!$B$4:$E$610,3))</f>
      </c>
      <c r="F48" s="16"/>
      <c r="G48" s="87">
        <f t="shared" si="1"/>
        <v>0</v>
      </c>
      <c r="H48" s="88">
        <f>IF(B48="","",VLOOKUP(FPA_Summary!$D$12,FPA_From_Internet!$B$27:$C$500,2))</f>
      </c>
      <c r="I48" s="88">
        <f>IF(B48="","",VLOOKUP(B48,FPA_From_Internet!$B$27:$C$500,2))</f>
      </c>
      <c r="J48" s="88">
        <f t="shared" si="2"/>
      </c>
      <c r="K48" s="89" t="str">
        <f t="shared" si="3"/>
        <v>N/A</v>
      </c>
      <c r="L48" s="38"/>
      <c r="M48" s="90">
        <f t="shared" si="0"/>
      </c>
      <c r="N48" s="38"/>
      <c r="O48" s="111">
        <f t="shared" si="4"/>
      </c>
    </row>
    <row r="49" spans="1:15" ht="12">
      <c r="A49" s="38"/>
      <c r="B49" s="14"/>
      <c r="C49" s="15"/>
      <c r="D49" s="103"/>
      <c r="E49" s="76">
        <f>IF(D49="","",VLOOKUP(D49,Item_Master!$B$4:$E$610,3))</f>
      </c>
      <c r="F49" s="16"/>
      <c r="G49" s="87">
        <f t="shared" si="1"/>
        <v>0</v>
      </c>
      <c r="H49" s="88">
        <f>IF(B49="","",VLOOKUP(FPA_Summary!$D$12,FPA_From_Internet!$B$27:$C$500,2))</f>
      </c>
      <c r="I49" s="88">
        <f>IF(B49="","",VLOOKUP(B49,FPA_From_Internet!$B$27:$C$500,2))</f>
      </c>
      <c r="J49" s="88">
        <f t="shared" si="2"/>
      </c>
      <c r="K49" s="89" t="str">
        <f t="shared" si="3"/>
        <v>N/A</v>
      </c>
      <c r="L49" s="38"/>
      <c r="M49" s="90">
        <f t="shared" si="0"/>
      </c>
      <c r="N49" s="38"/>
      <c r="O49" s="111">
        <f t="shared" si="4"/>
      </c>
    </row>
    <row r="50" spans="1:15" ht="12">
      <c r="A50" s="38"/>
      <c r="B50" s="14"/>
      <c r="C50" s="15"/>
      <c r="D50" s="103"/>
      <c r="E50" s="76">
        <f>IF(D50="","",VLOOKUP(D50,Item_Master!$B$4:$E$610,3))</f>
      </c>
      <c r="F50" s="16"/>
      <c r="G50" s="87">
        <f t="shared" si="1"/>
        <v>0</v>
      </c>
      <c r="H50" s="88">
        <f>IF(B50="","",VLOOKUP(FPA_Summary!$D$12,FPA_From_Internet!$B$27:$C$500,2))</f>
      </c>
      <c r="I50" s="88">
        <f>IF(B50="","",VLOOKUP(B50,FPA_From_Internet!$B$27:$C$500,2))</f>
      </c>
      <c r="J50" s="88">
        <f t="shared" si="2"/>
      </c>
      <c r="K50" s="89" t="str">
        <f t="shared" si="3"/>
        <v>N/A</v>
      </c>
      <c r="L50" s="38"/>
      <c r="M50" s="90">
        <f t="shared" si="0"/>
      </c>
      <c r="N50" s="38"/>
      <c r="O50" s="111">
        <f t="shared" si="4"/>
      </c>
    </row>
    <row r="51" spans="1:15" ht="12">
      <c r="A51" s="38"/>
      <c r="B51" s="14"/>
      <c r="C51" s="15"/>
      <c r="D51" s="103"/>
      <c r="E51" s="76">
        <f>IF(D51="","",VLOOKUP(D51,Item_Master!$B$4:$E$610,3))</f>
      </c>
      <c r="F51" s="16"/>
      <c r="G51" s="87">
        <f t="shared" si="1"/>
        <v>0</v>
      </c>
      <c r="H51" s="88">
        <f>IF(B51="","",VLOOKUP(FPA_Summary!$D$12,FPA_From_Internet!$B$27:$C$500,2))</f>
      </c>
      <c r="I51" s="88">
        <f>IF(B51="","",VLOOKUP(B51,FPA_From_Internet!$B$27:$C$500,2))</f>
      </c>
      <c r="J51" s="88">
        <f t="shared" si="2"/>
      </c>
      <c r="K51" s="89" t="str">
        <f t="shared" si="3"/>
        <v>N/A</v>
      </c>
      <c r="L51" s="38"/>
      <c r="M51" s="90">
        <f t="shared" si="0"/>
      </c>
      <c r="N51" s="38"/>
      <c r="O51" s="111">
        <f t="shared" si="4"/>
      </c>
    </row>
    <row r="52" spans="1:15" ht="12">
      <c r="A52" s="38"/>
      <c r="B52" s="14"/>
      <c r="C52" s="15"/>
      <c r="D52" s="103"/>
      <c r="E52" s="76">
        <f>IF(D52="","",VLOOKUP(D52,Item_Master!$B$4:$E$610,3))</f>
      </c>
      <c r="F52" s="16"/>
      <c r="G52" s="87">
        <f t="shared" si="1"/>
        <v>0</v>
      </c>
      <c r="H52" s="88">
        <f>IF(B52="","",VLOOKUP(FPA_Summary!$D$12,FPA_From_Internet!$B$27:$C$500,2))</f>
      </c>
      <c r="I52" s="88">
        <f>IF(B52="","",VLOOKUP(B52,FPA_From_Internet!$B$27:$C$500,2))</f>
      </c>
      <c r="J52" s="88">
        <f t="shared" si="2"/>
      </c>
      <c r="K52" s="89" t="str">
        <f t="shared" si="3"/>
        <v>N/A</v>
      </c>
      <c r="L52" s="38"/>
      <c r="M52" s="90">
        <f t="shared" si="0"/>
      </c>
      <c r="N52" s="38"/>
      <c r="O52" s="111">
        <f t="shared" si="4"/>
      </c>
    </row>
    <row r="53" spans="1:15" ht="12">
      <c r="A53" s="38"/>
      <c r="B53" s="14"/>
      <c r="C53" s="15"/>
      <c r="D53" s="103"/>
      <c r="E53" s="76">
        <f>IF(D53="","",VLOOKUP(D53,Item_Master!$B$4:$E$610,3))</f>
      </c>
      <c r="F53" s="16"/>
      <c r="G53" s="87">
        <f t="shared" si="1"/>
        <v>0</v>
      </c>
      <c r="H53" s="88">
        <f>IF(B53="","",VLOOKUP(FPA_Summary!$D$12,FPA_From_Internet!$B$27:$C$500,2))</f>
      </c>
      <c r="I53" s="88">
        <f>IF(B53="","",VLOOKUP(B53,FPA_From_Internet!$B$27:$C$500,2))</f>
      </c>
      <c r="J53" s="88">
        <f t="shared" si="2"/>
      </c>
      <c r="K53" s="89" t="str">
        <f t="shared" si="3"/>
        <v>N/A</v>
      </c>
      <c r="L53" s="38"/>
      <c r="M53" s="90">
        <f t="shared" si="0"/>
      </c>
      <c r="N53" s="38"/>
      <c r="O53" s="111">
        <f t="shared" si="4"/>
      </c>
    </row>
    <row r="54" spans="1:15" ht="12">
      <c r="A54" s="38"/>
      <c r="B54" s="14"/>
      <c r="C54" s="15"/>
      <c r="D54" s="103"/>
      <c r="E54" s="76">
        <f>IF(D54="","",VLOOKUP(D54,Item_Master!$B$4:$E$610,3))</f>
      </c>
      <c r="F54" s="16"/>
      <c r="G54" s="87">
        <f t="shared" si="1"/>
        <v>0</v>
      </c>
      <c r="H54" s="88">
        <f>IF(B54="","",VLOOKUP(FPA_Summary!$D$12,FPA_From_Internet!$B$27:$C$500,2))</f>
      </c>
      <c r="I54" s="88">
        <f>IF(B54="","",VLOOKUP(B54,FPA_From_Internet!$B$27:$C$500,2))</f>
      </c>
      <c r="J54" s="88">
        <f t="shared" si="2"/>
      </c>
      <c r="K54" s="89" t="str">
        <f t="shared" si="3"/>
        <v>N/A</v>
      </c>
      <c r="L54" s="38"/>
      <c r="M54" s="90">
        <f t="shared" si="0"/>
      </c>
      <c r="N54" s="38"/>
      <c r="O54" s="111">
        <f t="shared" si="4"/>
      </c>
    </row>
    <row r="55" spans="1:15" ht="12">
      <c r="A55" s="38"/>
      <c r="B55" s="14"/>
      <c r="C55" s="15"/>
      <c r="D55" s="103"/>
      <c r="E55" s="76">
        <f>IF(D55="","",VLOOKUP(D55,Item_Master!$B$4:$E$610,3))</f>
      </c>
      <c r="F55" s="16"/>
      <c r="G55" s="87">
        <f t="shared" si="1"/>
        <v>0</v>
      </c>
      <c r="H55" s="88">
        <f>IF(B55="","",VLOOKUP(FPA_Summary!$D$12,FPA_From_Internet!$B$27:$C$500,2))</f>
      </c>
      <c r="I55" s="88">
        <f>IF(B55="","",VLOOKUP(B55,FPA_From_Internet!$B$27:$C$500,2))</f>
      </c>
      <c r="J55" s="88">
        <f t="shared" si="2"/>
      </c>
      <c r="K55" s="89" t="str">
        <f t="shared" si="3"/>
        <v>N/A</v>
      </c>
      <c r="L55" s="38"/>
      <c r="M55" s="90">
        <f t="shared" si="0"/>
      </c>
      <c r="N55" s="38"/>
      <c r="O55" s="111">
        <f t="shared" si="4"/>
      </c>
    </row>
    <row r="56" spans="1:15" ht="12">
      <c r="A56" s="38"/>
      <c r="B56" s="14"/>
      <c r="C56" s="15"/>
      <c r="D56" s="31"/>
      <c r="E56" s="76">
        <f>IF(D56="","",VLOOKUP(D56,Item_Master!$B$4:$E$610,3))</f>
      </c>
      <c r="F56" s="16"/>
      <c r="G56" s="87">
        <f t="shared" si="1"/>
        <v>0</v>
      </c>
      <c r="H56" s="88">
        <f>IF(B56="","",VLOOKUP(FPA_Summary!$D$12,FPA_From_Internet!$B$27:$C$500,2))</f>
      </c>
      <c r="I56" s="88">
        <f>IF(B56="","",VLOOKUP(B56,FPA_From_Internet!$B$27:$C$500,2))</f>
      </c>
      <c r="J56" s="88">
        <f t="shared" si="2"/>
      </c>
      <c r="K56" s="89" t="str">
        <f t="shared" si="3"/>
        <v>N/A</v>
      </c>
      <c r="L56" s="38"/>
      <c r="M56" s="90">
        <f>IF(H56="","",IF(OR($I56/$H56&lt;0.9,$I56/$H56&gt;1.1),"YES","NO"))</f>
      </c>
      <c r="N56" s="38"/>
      <c r="O56" s="111">
        <f t="shared" si="4"/>
      </c>
    </row>
    <row r="57" spans="1:15" ht="12">
      <c r="A57" s="38"/>
      <c r="B57" s="14"/>
      <c r="C57" s="15"/>
      <c r="D57" s="31"/>
      <c r="E57" s="76">
        <f>IF(D57="","",VLOOKUP(D57,Item_Master!$B$4:$E$610,3))</f>
      </c>
      <c r="F57" s="16"/>
      <c r="G57" s="87">
        <f t="shared" si="1"/>
        <v>0</v>
      </c>
      <c r="H57" s="88">
        <f>IF(B57="","",VLOOKUP(FPA_Summary!$D$12,FPA_From_Internet!$B$27:$C$500,2))</f>
      </c>
      <c r="I57" s="88">
        <f>IF(B57="","",VLOOKUP(B57,FPA_From_Internet!$B$27:$C$500,2))</f>
      </c>
      <c r="J57" s="88">
        <f t="shared" si="2"/>
      </c>
      <c r="K57" s="89" t="str">
        <f t="shared" si="3"/>
        <v>N/A</v>
      </c>
      <c r="L57" s="38"/>
      <c r="M57" s="90">
        <f>IF(H57="","",IF(OR($I57/$H57&lt;0.9,$I57/$H57&gt;1.1),"YES","NO"))</f>
      </c>
      <c r="N57" s="38"/>
      <c r="O57" s="111">
        <f t="shared" si="4"/>
      </c>
    </row>
    <row r="58" spans="1:15" ht="12">
      <c r="A58" s="38"/>
      <c r="B58" s="14"/>
      <c r="C58" s="15"/>
      <c r="D58" s="31"/>
      <c r="E58" s="76">
        <f>IF(D58="","",VLOOKUP(D58,Item_Master!$B$4:$E$610,3))</f>
      </c>
      <c r="F58" s="16"/>
      <c r="G58" s="87">
        <f t="shared" si="1"/>
        <v>0</v>
      </c>
      <c r="H58" s="88">
        <f>IF(B58="","",VLOOKUP(FPA_Summary!$D$12,FPA_From_Internet!$B$27:$C$500,2))</f>
      </c>
      <c r="I58" s="88">
        <f>IF(B58="","",VLOOKUP(B58,FPA_From_Internet!$B$27:$C$500,2))</f>
      </c>
      <c r="J58" s="88">
        <f t="shared" si="2"/>
      </c>
      <c r="K58" s="89" t="str">
        <f t="shared" si="3"/>
        <v>N/A</v>
      </c>
      <c r="L58" s="38"/>
      <c r="M58" s="90">
        <f>IF(H58="","",IF(OR($I58/$H58&lt;0.9,$I58/$H58&gt;1.1),"YES","NO"))</f>
      </c>
      <c r="N58" s="38"/>
      <c r="O58" s="111">
        <f t="shared" si="4"/>
      </c>
    </row>
    <row r="59" spans="1:14" ht="12.75">
      <c r="A59" s="38"/>
      <c r="B59" s="91"/>
      <c r="C59" s="92"/>
      <c r="D59" s="92"/>
      <c r="E59" s="91" t="s">
        <v>86</v>
      </c>
      <c r="F59" s="93">
        <f>SUM(F36:F57)</f>
        <v>0</v>
      </c>
      <c r="G59" s="83"/>
      <c r="H59" s="94"/>
      <c r="I59" s="94"/>
      <c r="J59" s="94"/>
      <c r="K59" s="95">
        <f>SUM(K36:K58)</f>
        <v>0</v>
      </c>
      <c r="L59" s="38"/>
      <c r="M59" s="96"/>
      <c r="N59" s="38"/>
    </row>
    <row r="60" spans="1:14" ht="1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</sheetData>
  <sheetProtection insertRows="0" selectLockedCells="1"/>
  <conditionalFormatting sqref="F31">
    <cfRule type="cellIs" priority="1" dxfId="1" operator="greaterThanOrEqual" stopIfTrue="1">
      <formula>$F$32</formula>
    </cfRule>
    <cfRule type="cellIs" priority="2" dxfId="0" operator="lessThan" stopIfTrue="1">
      <formula>$F$32</formula>
    </cfRule>
  </conditionalFormatting>
  <dataValidations count="1">
    <dataValidation type="list" allowBlank="1" showInputMessage="1" showErrorMessage="1" sqref="H15:H30">
      <formula1>Units</formula1>
    </dataValidation>
  </dataValidations>
  <printOptions/>
  <pageMargins left="0.25" right="0.32" top="0.66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J37" sqref="J37"/>
    </sheetView>
  </sheetViews>
  <sheetFormatPr defaultColWidth="9.28125" defaultRowHeight="12.75"/>
  <cols>
    <col min="1" max="1" width="1.57421875" style="100" customWidth="1"/>
    <col min="2" max="2" width="11.28125" style="100" customWidth="1"/>
    <col min="3" max="3" width="11.57421875" style="100" customWidth="1"/>
    <col min="4" max="4" width="14.7109375" style="100" customWidth="1"/>
    <col min="5" max="5" width="38.7109375" style="100" bestFit="1" customWidth="1"/>
    <col min="6" max="6" width="13.7109375" style="100" customWidth="1"/>
    <col min="7" max="7" width="11.28125" style="100" customWidth="1"/>
    <col min="8" max="8" width="11.421875" style="100" customWidth="1"/>
    <col min="9" max="10" width="9.28125" style="100" customWidth="1"/>
    <col min="11" max="11" width="11.57421875" style="100" customWidth="1"/>
    <col min="12" max="12" width="1.7109375" style="100" customWidth="1"/>
    <col min="13" max="13" width="9.28125" style="100" customWidth="1"/>
    <col min="14" max="14" width="2.28125" style="100" customWidth="1"/>
    <col min="15" max="16384" width="9.28125" style="100" customWidth="1"/>
  </cols>
  <sheetData>
    <row r="1" spans="1:14" s="98" customFormat="1" ht="12.75">
      <c r="A1" s="38"/>
      <c r="B1" s="54" t="s">
        <v>108</v>
      </c>
      <c r="C1" s="55" t="s">
        <v>76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98" customFormat="1" ht="12">
      <c r="A2" s="38"/>
      <c r="B2" s="38"/>
      <c r="C2" s="37" t="s">
        <v>109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98" customFormat="1" ht="12">
      <c r="A3" s="38"/>
      <c r="B3" s="38"/>
      <c r="C3" s="37" t="s">
        <v>110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98" customFormat="1" ht="12">
      <c r="A4" s="38"/>
      <c r="B4" s="38"/>
      <c r="C4" s="37" t="s">
        <v>111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98" customFormat="1" ht="12">
      <c r="A5" s="38"/>
      <c r="B5" s="38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98" customFormat="1" ht="1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99" customFormat="1" ht="15">
      <c r="A7" s="38"/>
      <c r="B7" s="39" t="s">
        <v>92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s="99" customFormat="1" ht="15">
      <c r="A8" s="38"/>
      <c r="B8" s="39" t="s">
        <v>882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s="99" customFormat="1" ht="15">
      <c r="A9" s="38"/>
      <c r="B9" s="39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2.75">
      <c r="A10" s="38"/>
      <c r="B10" s="56" t="s">
        <v>103</v>
      </c>
      <c r="C10" s="57" t="str">
        <f>FPA_Summary!D11</f>
        <v>OTT-SR-19-003.10</v>
      </c>
      <c r="D10" s="57"/>
      <c r="E10" s="43" t="s">
        <v>106</v>
      </c>
      <c r="F10" s="57">
        <f>FPA_Summary!H11</f>
        <v>25526</v>
      </c>
      <c r="G10" s="58"/>
      <c r="H10" s="59" t="s">
        <v>105</v>
      </c>
      <c r="I10" s="60">
        <f>FPA_Summary!K11</f>
        <v>20088021</v>
      </c>
      <c r="J10" s="105"/>
      <c r="K10" s="38"/>
      <c r="L10" s="38"/>
      <c r="M10" s="38"/>
      <c r="N10" s="38"/>
    </row>
    <row r="11" spans="1:14" ht="12.75">
      <c r="A11" s="38"/>
      <c r="B11" s="61" t="s">
        <v>104</v>
      </c>
      <c r="C11" s="62">
        <f>FPA_Summary!D12</f>
        <v>44105</v>
      </c>
      <c r="D11" s="63"/>
      <c r="E11" s="64" t="s">
        <v>107</v>
      </c>
      <c r="F11" s="63" t="str">
        <f>FPA_Summary!I12</f>
        <v>C. Patrick Dille 10/2/2009</v>
      </c>
      <c r="G11" s="63"/>
      <c r="H11" s="63"/>
      <c r="I11" s="65"/>
      <c r="J11" s="68"/>
      <c r="K11" s="38"/>
      <c r="L11" s="38"/>
      <c r="M11" s="38"/>
      <c r="N11" s="38"/>
    </row>
    <row r="12" spans="1:14" ht="12.75">
      <c r="A12" s="38"/>
      <c r="B12" s="66"/>
      <c r="C12" s="66"/>
      <c r="D12" s="67"/>
      <c r="E12" s="68"/>
      <c r="F12" s="68"/>
      <c r="G12" s="66"/>
      <c r="H12" s="68"/>
      <c r="I12" s="68"/>
      <c r="J12" s="68"/>
      <c r="K12" s="69"/>
      <c r="L12" s="38"/>
      <c r="M12" s="38"/>
      <c r="N12" s="38"/>
    </row>
    <row r="13" spans="1:14" ht="12.75">
      <c r="A13" s="38"/>
      <c r="B13" s="70" t="s">
        <v>99</v>
      </c>
      <c r="C13" s="70"/>
      <c r="D13" s="71"/>
      <c r="E13" s="38"/>
      <c r="F13" s="38"/>
      <c r="G13" s="38"/>
      <c r="H13" s="71"/>
      <c r="I13" s="71"/>
      <c r="J13" s="71"/>
      <c r="K13" s="38"/>
      <c r="L13" s="38"/>
      <c r="M13" s="38"/>
      <c r="N13" s="38"/>
    </row>
    <row r="14" spans="1:14" ht="51.75">
      <c r="A14" s="38"/>
      <c r="B14" s="38"/>
      <c r="C14" s="1" t="s">
        <v>83</v>
      </c>
      <c r="D14" s="1" t="s">
        <v>133</v>
      </c>
      <c r="E14" s="1" t="s">
        <v>60</v>
      </c>
      <c r="F14" s="73" t="s">
        <v>888</v>
      </c>
      <c r="G14" s="101"/>
      <c r="H14" s="1" t="s">
        <v>132</v>
      </c>
      <c r="I14" s="74"/>
      <c r="J14" s="74"/>
      <c r="K14" s="75"/>
      <c r="L14" s="75"/>
      <c r="M14" s="38"/>
      <c r="N14" s="38"/>
    </row>
    <row r="15" spans="1:14" ht="12">
      <c r="A15" s="38"/>
      <c r="B15" s="38"/>
      <c r="C15" s="15">
        <v>49</v>
      </c>
      <c r="D15" s="103"/>
      <c r="E15" s="76">
        <f>IF(D15="","",VLOOKUP(D15,Item_Master!$B$4:$E$610,3))</f>
      </c>
      <c r="F15" s="97"/>
      <c r="G15" s="102"/>
      <c r="H15" s="15" t="s">
        <v>97</v>
      </c>
      <c r="I15" s="68"/>
      <c r="J15" s="68"/>
      <c r="K15" s="38"/>
      <c r="L15" s="38"/>
      <c r="M15" s="38"/>
      <c r="N15" s="38"/>
    </row>
    <row r="16" spans="1:14" ht="12">
      <c r="A16" s="38"/>
      <c r="B16" s="38"/>
      <c r="C16" s="15"/>
      <c r="D16" s="103"/>
      <c r="E16" s="76">
        <f>IF(D16="","",VLOOKUP(D16,Item_Master!$B$4:$E$610,3))</f>
      </c>
      <c r="F16" s="97"/>
      <c r="G16" s="102"/>
      <c r="H16" s="15" t="s">
        <v>97</v>
      </c>
      <c r="I16" s="68"/>
      <c r="J16" s="68"/>
      <c r="K16" s="38"/>
      <c r="L16" s="38"/>
      <c r="M16" s="38"/>
      <c r="N16" s="38"/>
    </row>
    <row r="17" spans="1:14" ht="12">
      <c r="A17" s="38"/>
      <c r="B17" s="38"/>
      <c r="C17" s="15"/>
      <c r="D17" s="103"/>
      <c r="E17" s="76">
        <f>IF(D17="","",VLOOKUP(D17,Item_Master!$B$4:$E$610,3))</f>
      </c>
      <c r="F17" s="97"/>
      <c r="G17" s="102"/>
      <c r="H17" s="15" t="s">
        <v>97</v>
      </c>
      <c r="I17" s="68"/>
      <c r="J17" s="68"/>
      <c r="K17" s="38"/>
      <c r="L17" s="38"/>
      <c r="M17" s="38"/>
      <c r="N17" s="38"/>
    </row>
    <row r="18" spans="1:14" ht="12">
      <c r="A18" s="38"/>
      <c r="B18" s="38"/>
      <c r="C18" s="15"/>
      <c r="D18" s="103"/>
      <c r="E18" s="76">
        <f>IF(D18="","",VLOOKUP(D18,Item_Master!$B$4:$E$610,3))</f>
      </c>
      <c r="F18" s="97"/>
      <c r="G18" s="102"/>
      <c r="H18" s="15" t="s">
        <v>97</v>
      </c>
      <c r="I18" s="68"/>
      <c r="J18" s="68"/>
      <c r="K18" s="38"/>
      <c r="L18" s="38"/>
      <c r="M18" s="38"/>
      <c r="N18" s="38"/>
    </row>
    <row r="19" spans="1:14" ht="12">
      <c r="A19" s="38"/>
      <c r="B19" s="38"/>
      <c r="C19" s="15"/>
      <c r="D19" s="103"/>
      <c r="E19" s="76">
        <f>IF(D19="","",VLOOKUP(D19,Item_Master!$B$4:$E$610,3))</f>
      </c>
      <c r="F19" s="97"/>
      <c r="G19" s="102"/>
      <c r="H19" s="15" t="s">
        <v>97</v>
      </c>
      <c r="I19" s="68"/>
      <c r="J19" s="68"/>
      <c r="K19" s="38"/>
      <c r="L19" s="38"/>
      <c r="M19" s="38"/>
      <c r="N19" s="38"/>
    </row>
    <row r="20" spans="1:14" ht="12">
      <c r="A20" s="38"/>
      <c r="B20" s="38"/>
      <c r="C20" s="15"/>
      <c r="D20" s="31"/>
      <c r="E20" s="76">
        <f>IF(D20="","",VLOOKUP(D20,Item_Master!$B$4:$E$610,3))</f>
      </c>
      <c r="F20" s="97"/>
      <c r="G20" s="102"/>
      <c r="H20" s="15"/>
      <c r="I20" s="68"/>
      <c r="J20" s="68"/>
      <c r="K20" s="38"/>
      <c r="L20" s="38"/>
      <c r="M20" s="38"/>
      <c r="N20" s="38"/>
    </row>
    <row r="21" spans="1:14" ht="12">
      <c r="A21" s="38"/>
      <c r="B21" s="38"/>
      <c r="C21" s="15"/>
      <c r="D21" s="31"/>
      <c r="E21" s="76">
        <f>IF(D21="","",VLOOKUP(D21,Item_Master!$B$4:$E$610,3))</f>
      </c>
      <c r="F21" s="97"/>
      <c r="G21" s="102"/>
      <c r="H21" s="15"/>
      <c r="I21" s="68"/>
      <c r="J21" s="68"/>
      <c r="K21" s="38"/>
      <c r="L21" s="38"/>
      <c r="M21" s="38"/>
      <c r="N21" s="38"/>
    </row>
    <row r="22" spans="1:14" ht="12">
      <c r="A22" s="38"/>
      <c r="B22" s="38"/>
      <c r="C22" s="15"/>
      <c r="D22" s="31"/>
      <c r="E22" s="76">
        <f>IF(D22="","",VLOOKUP(D22,Item_Master!$B$4:$E$610,3))</f>
      </c>
      <c r="F22" s="97"/>
      <c r="G22" s="102"/>
      <c r="H22" s="15"/>
      <c r="I22" s="68"/>
      <c r="J22" s="68"/>
      <c r="K22" s="38"/>
      <c r="L22" s="38"/>
      <c r="M22" s="38"/>
      <c r="N22" s="38"/>
    </row>
    <row r="23" spans="1:14" ht="12">
      <c r="A23" s="38"/>
      <c r="B23" s="38"/>
      <c r="C23" s="15"/>
      <c r="D23" s="31"/>
      <c r="E23" s="76">
        <f>IF(D23="","",VLOOKUP(D23,Item_Master!$B$4:$E$610,3))</f>
      </c>
      <c r="F23" s="97"/>
      <c r="G23" s="102"/>
      <c r="H23" s="15"/>
      <c r="I23" s="68"/>
      <c r="J23" s="68"/>
      <c r="K23" s="38"/>
      <c r="L23" s="38"/>
      <c r="M23" s="38"/>
      <c r="N23" s="38"/>
    </row>
    <row r="24" spans="1:14" ht="12">
      <c r="A24" s="38"/>
      <c r="B24" s="38"/>
      <c r="C24" s="15"/>
      <c r="D24" s="31"/>
      <c r="E24" s="76">
        <f>IF(D24="","",VLOOKUP(D24,Item_Master!$B$4:$E$610,3))</f>
      </c>
      <c r="F24" s="97"/>
      <c r="G24" s="102"/>
      <c r="H24" s="15"/>
      <c r="I24" s="68"/>
      <c r="J24" s="68"/>
      <c r="K24" s="38"/>
      <c r="L24" s="38"/>
      <c r="M24" s="38"/>
      <c r="N24" s="38"/>
    </row>
    <row r="25" spans="1:14" ht="12">
      <c r="A25" s="38"/>
      <c r="B25" s="38"/>
      <c r="C25" s="15"/>
      <c r="D25" s="31"/>
      <c r="E25" s="76">
        <f>IF(D25="","",VLOOKUP(D25,Item_Master!$B$4:$E$610,3))</f>
      </c>
      <c r="F25" s="97"/>
      <c r="G25" s="102"/>
      <c r="H25" s="15"/>
      <c r="I25" s="68"/>
      <c r="J25" s="68"/>
      <c r="K25" s="38"/>
      <c r="L25" s="38"/>
      <c r="M25" s="38"/>
      <c r="N25" s="38"/>
    </row>
    <row r="26" spans="1:14" ht="12">
      <c r="A26" s="38"/>
      <c r="B26" s="38"/>
      <c r="C26" s="15"/>
      <c r="D26" s="31"/>
      <c r="E26" s="76">
        <f>IF(D26="","",VLOOKUP(D26,Item_Master!$B$4:$E$610,3))</f>
      </c>
      <c r="F26" s="97"/>
      <c r="G26" s="102"/>
      <c r="H26" s="15"/>
      <c r="I26" s="68"/>
      <c r="J26" s="68"/>
      <c r="K26" s="38"/>
      <c r="L26" s="38"/>
      <c r="M26" s="38"/>
      <c r="N26" s="38"/>
    </row>
    <row r="27" spans="1:14" ht="12">
      <c r="A27" s="38"/>
      <c r="B27" s="38"/>
      <c r="C27" s="15"/>
      <c r="D27" s="31"/>
      <c r="E27" s="76">
        <f>IF(D27="","",VLOOKUP(D27,Item_Master!$B$4:$E$610,3))</f>
      </c>
      <c r="F27" s="97"/>
      <c r="G27" s="102"/>
      <c r="H27" s="15" t="s">
        <v>98</v>
      </c>
      <c r="I27" s="68"/>
      <c r="J27" s="68"/>
      <c r="K27" s="38"/>
      <c r="L27" s="38"/>
      <c r="M27" s="38"/>
      <c r="N27" s="38"/>
    </row>
    <row r="28" spans="1:14" ht="12">
      <c r="A28" s="38"/>
      <c r="B28" s="38"/>
      <c r="C28" s="15"/>
      <c r="D28" s="31"/>
      <c r="E28" s="76">
        <f>IF(D28="","",VLOOKUP(D28,Item_Master!$B$4:$E$610,3))</f>
      </c>
      <c r="F28" s="97"/>
      <c r="G28" s="102"/>
      <c r="H28" s="15" t="s">
        <v>98</v>
      </c>
      <c r="I28" s="68"/>
      <c r="J28" s="68"/>
      <c r="K28" s="38"/>
      <c r="L28" s="38"/>
      <c r="M28" s="38"/>
      <c r="N28" s="38"/>
    </row>
    <row r="29" spans="1:14" ht="12">
      <c r="A29" s="38"/>
      <c r="B29" s="38"/>
      <c r="C29" s="15"/>
      <c r="D29" s="31"/>
      <c r="E29" s="76">
        <f>IF(D29="","",VLOOKUP(D29,Item_Master!$B$4:$E$610,3))</f>
      </c>
      <c r="F29" s="97"/>
      <c r="G29" s="102"/>
      <c r="H29" s="15" t="s">
        <v>98</v>
      </c>
      <c r="I29" s="68"/>
      <c r="J29" s="68"/>
      <c r="K29" s="38"/>
      <c r="L29" s="38"/>
      <c r="M29" s="38"/>
      <c r="N29" s="38"/>
    </row>
    <row r="30" spans="1:14" ht="12">
      <c r="A30" s="38"/>
      <c r="B30" s="38"/>
      <c r="C30" s="15"/>
      <c r="D30" s="31"/>
      <c r="E30" s="76">
        <f>IF(D30="","",VLOOKUP(D30,Item_Master!$B$4:$E$610,3))</f>
      </c>
      <c r="F30" s="97"/>
      <c r="G30" s="102"/>
      <c r="H30" s="15" t="s">
        <v>98</v>
      </c>
      <c r="I30" s="68"/>
      <c r="J30" s="68"/>
      <c r="K30" s="38"/>
      <c r="L30" s="38"/>
      <c r="M30" s="38"/>
      <c r="N30" s="38"/>
    </row>
    <row r="31" spans="1:14" ht="12.75">
      <c r="A31" s="38"/>
      <c r="B31" s="77"/>
      <c r="C31" s="77"/>
      <c r="D31" s="78"/>
      <c r="E31" s="79" t="s">
        <v>889</v>
      </c>
      <c r="F31" s="80">
        <f>SUM(F15:F30)</f>
        <v>0</v>
      </c>
      <c r="G31" s="80"/>
      <c r="H31" s="81" t="str">
        <f>H15</f>
        <v>CY</v>
      </c>
      <c r="I31" s="68"/>
      <c r="J31" s="68"/>
      <c r="K31" s="38"/>
      <c r="L31" s="38"/>
      <c r="M31" s="38"/>
      <c r="N31" s="38"/>
    </row>
    <row r="32" spans="1:14" ht="12.75">
      <c r="A32" s="38"/>
      <c r="B32" s="77"/>
      <c r="C32" s="77"/>
      <c r="D32" s="78"/>
      <c r="E32" s="82" t="s">
        <v>79</v>
      </c>
      <c r="F32" s="83">
        <v>2000</v>
      </c>
      <c r="G32" s="80"/>
      <c r="H32" s="81" t="str">
        <f>H15</f>
        <v>CY</v>
      </c>
      <c r="I32" s="84"/>
      <c r="J32" s="84"/>
      <c r="K32" s="38"/>
      <c r="L32" s="38"/>
      <c r="M32" s="38"/>
      <c r="N32" s="38"/>
    </row>
    <row r="33" spans="1:14" ht="12.75">
      <c r="A33" s="38"/>
      <c r="B33" s="70"/>
      <c r="C33" s="70"/>
      <c r="D33" s="71"/>
      <c r="E33" s="38"/>
      <c r="F33" s="38"/>
      <c r="G33" s="38"/>
      <c r="H33" s="71"/>
      <c r="I33" s="71"/>
      <c r="J33" s="71"/>
      <c r="K33" s="38"/>
      <c r="L33" s="38"/>
      <c r="M33" s="38"/>
      <c r="N33" s="38"/>
    </row>
    <row r="34" spans="1:14" ht="12.75">
      <c r="A34" s="38"/>
      <c r="B34" s="70" t="s">
        <v>890</v>
      </c>
      <c r="C34" s="70"/>
      <c r="D34" s="71"/>
      <c r="E34" s="38"/>
      <c r="F34" s="38"/>
      <c r="G34" s="38"/>
      <c r="H34" s="71" t="s">
        <v>131</v>
      </c>
      <c r="I34" s="85">
        <v>0.75</v>
      </c>
      <c r="J34" s="85"/>
      <c r="K34" s="38"/>
      <c r="L34" s="38"/>
      <c r="M34" s="38"/>
      <c r="N34" s="38"/>
    </row>
    <row r="35" spans="1:15" ht="51.75">
      <c r="A35" s="38"/>
      <c r="B35" s="1" t="s">
        <v>59</v>
      </c>
      <c r="C35" s="1" t="s">
        <v>83</v>
      </c>
      <c r="D35" s="1" t="s">
        <v>133</v>
      </c>
      <c r="E35" s="1" t="s">
        <v>60</v>
      </c>
      <c r="F35" s="1" t="s">
        <v>78</v>
      </c>
      <c r="G35" s="1" t="s">
        <v>77</v>
      </c>
      <c r="H35" s="1" t="s">
        <v>94</v>
      </c>
      <c r="I35" s="1" t="s">
        <v>95</v>
      </c>
      <c r="J35" s="1" t="s">
        <v>851</v>
      </c>
      <c r="K35" s="1" t="s">
        <v>96</v>
      </c>
      <c r="L35" s="38"/>
      <c r="M35" s="86" t="s">
        <v>93</v>
      </c>
      <c r="N35" s="74"/>
      <c r="O35" s="86" t="s">
        <v>856</v>
      </c>
    </row>
    <row r="36" spans="1:15" ht="12">
      <c r="A36" s="38"/>
      <c r="B36" s="14"/>
      <c r="C36" s="15"/>
      <c r="D36" s="103"/>
      <c r="E36" s="76">
        <f>IF(D36="","",VLOOKUP(D36,Item_Master!$B$4:$E$610,3))</f>
      </c>
      <c r="F36" s="16"/>
      <c r="G36" s="87">
        <f>IF($I$34="","",F36*$I$34)</f>
        <v>0</v>
      </c>
      <c r="H36" s="88">
        <f>IF(B36="","",VLOOKUP(FPA_Summary!$D$12,FPA_From_Internet!$B$27:$C$500,2))</f>
      </c>
      <c r="I36" s="88">
        <f>IF(B36="","",VLOOKUP(B36,FPA_From_Internet!$B$27:$C$500,2))</f>
      </c>
      <c r="J36" s="88">
        <f>IF(B36="","",IF(O36="Decrease",IF(I36/H36&lt;0.25,H36*0.25,I36),IF(I36/H36&gt;2,H36*2,I36)))</f>
      </c>
      <c r="K36" s="89" t="str">
        <f>IF($M36="YES",IF($J36&gt;$H36,(($J36/$H36)-1.1)*$H36*$G36,(($J36/$H36)-0.9)*$H36*$G36),"N/A")</f>
        <v>N/A</v>
      </c>
      <c r="L36" s="38"/>
      <c r="M36" s="90">
        <f aca="true" t="shared" si="0" ref="M36:M55">IF(H36="","",IF(OR($I36/$H36&lt;0.9,$I36/$H36&gt;1.1),"YES","NO"))</f>
      </c>
      <c r="N36" s="38"/>
      <c r="O36" s="111">
        <f>IF(B36="","",IF(H36/I36&gt;1,"Decrease","Increase"))</f>
      </c>
    </row>
    <row r="37" spans="1:15" ht="12">
      <c r="A37" s="38"/>
      <c r="B37" s="14"/>
      <c r="C37" s="15"/>
      <c r="D37" s="103"/>
      <c r="E37" s="76">
        <f>IF(D37="","",VLOOKUP(D37,Item_Master!$B$4:$E$610,3))</f>
      </c>
      <c r="F37" s="16"/>
      <c r="G37" s="87">
        <f aca="true" t="shared" si="1" ref="G37:G58">IF($I$34="","",F37*$I$34)</f>
        <v>0</v>
      </c>
      <c r="H37" s="88">
        <f>IF(B37="","",VLOOKUP(FPA_Summary!$D$12,FPA_From_Internet!$B$27:$C$500,2))</f>
      </c>
      <c r="I37" s="88">
        <f>IF(B37="","",VLOOKUP(B37,FPA_From_Internet!$B$27:$C$500,2))</f>
      </c>
      <c r="J37" s="88">
        <f aca="true" t="shared" si="2" ref="J37:J58">IF(B37="","",IF(O37="Decrease",IF(I37/H37&lt;0.25,H37*0.25,I37),IF(I37/H37&gt;2,H37*2,I37)))</f>
      </c>
      <c r="K37" s="89" t="str">
        <f aca="true" t="shared" si="3" ref="K37:K58">IF($M37="YES",IF($J37&gt;$H37,(($J37/$H37)-1.1)*$H37*$G37,(($J37/$H37)-0.9)*$H37*$G37),"N/A")</f>
        <v>N/A</v>
      </c>
      <c r="L37" s="38"/>
      <c r="M37" s="90">
        <f t="shared" si="0"/>
      </c>
      <c r="N37" s="38"/>
      <c r="O37" s="111">
        <f aca="true" t="shared" si="4" ref="O37:O58">IF(B37="","",IF(H37/I37&gt;1,"Decrease","Increase"))</f>
      </c>
    </row>
    <row r="38" spans="1:15" ht="12">
      <c r="A38" s="38"/>
      <c r="B38" s="14"/>
      <c r="C38" s="15"/>
      <c r="D38" s="103"/>
      <c r="E38" s="76">
        <f>IF(D38="","",VLOOKUP(D38,Item_Master!$B$4:$E$610,3))</f>
      </c>
      <c r="F38" s="16"/>
      <c r="G38" s="87">
        <f t="shared" si="1"/>
        <v>0</v>
      </c>
      <c r="H38" s="88">
        <f>IF(B38="","",VLOOKUP(FPA_Summary!$D$12,FPA_From_Internet!$B$27:$C$500,2))</f>
      </c>
      <c r="I38" s="88">
        <f>IF(B38="","",VLOOKUP(B38,FPA_From_Internet!$B$27:$C$500,2))</f>
      </c>
      <c r="J38" s="88">
        <f t="shared" si="2"/>
      </c>
      <c r="K38" s="89" t="str">
        <f t="shared" si="3"/>
        <v>N/A</v>
      </c>
      <c r="L38" s="38"/>
      <c r="M38" s="90">
        <f t="shared" si="0"/>
      </c>
      <c r="N38" s="38"/>
      <c r="O38" s="111">
        <f t="shared" si="4"/>
      </c>
    </row>
    <row r="39" spans="1:15" ht="12">
      <c r="A39" s="38"/>
      <c r="B39" s="14"/>
      <c r="C39" s="15"/>
      <c r="D39" s="103"/>
      <c r="E39" s="76">
        <f>IF(D39="","",VLOOKUP(D39,Item_Master!$B$4:$E$610,3))</f>
      </c>
      <c r="F39" s="16"/>
      <c r="G39" s="87">
        <f t="shared" si="1"/>
        <v>0</v>
      </c>
      <c r="H39" s="88">
        <f>IF(B39="","",VLOOKUP(FPA_Summary!$D$12,FPA_From_Internet!$B$27:$C$500,2))</f>
      </c>
      <c r="I39" s="88">
        <f>IF(B39="","",VLOOKUP(B39,FPA_From_Internet!$B$27:$C$500,2))</f>
      </c>
      <c r="J39" s="88">
        <f t="shared" si="2"/>
      </c>
      <c r="K39" s="89" t="str">
        <f t="shared" si="3"/>
        <v>N/A</v>
      </c>
      <c r="L39" s="38"/>
      <c r="M39" s="90">
        <f t="shared" si="0"/>
      </c>
      <c r="N39" s="38"/>
      <c r="O39" s="111">
        <f t="shared" si="4"/>
      </c>
    </row>
    <row r="40" spans="1:15" ht="12">
      <c r="A40" s="38"/>
      <c r="B40" s="14"/>
      <c r="C40" s="15"/>
      <c r="D40" s="103"/>
      <c r="E40" s="76">
        <f>IF(D40="","",VLOOKUP(D40,Item_Master!$B$4:$E$610,3))</f>
      </c>
      <c r="F40" s="16"/>
      <c r="G40" s="87">
        <f t="shared" si="1"/>
        <v>0</v>
      </c>
      <c r="H40" s="88">
        <f>IF(B40="","",VLOOKUP(FPA_Summary!$D$12,FPA_From_Internet!$B$27:$C$500,2))</f>
      </c>
      <c r="I40" s="88">
        <f>IF(B40="","",VLOOKUP(B40,FPA_From_Internet!$B$27:$C$500,2))</f>
      </c>
      <c r="J40" s="88">
        <f t="shared" si="2"/>
      </c>
      <c r="K40" s="89" t="str">
        <f t="shared" si="3"/>
        <v>N/A</v>
      </c>
      <c r="L40" s="38"/>
      <c r="M40" s="90">
        <f t="shared" si="0"/>
      </c>
      <c r="N40" s="38"/>
      <c r="O40" s="111">
        <f t="shared" si="4"/>
      </c>
    </row>
    <row r="41" spans="1:15" ht="12">
      <c r="A41" s="38"/>
      <c r="B41" s="14"/>
      <c r="C41" s="15"/>
      <c r="D41" s="103"/>
      <c r="E41" s="76">
        <f>IF(D41="","",VLOOKUP(D41,Item_Master!$B$4:$E$610,3))</f>
      </c>
      <c r="F41" s="16"/>
      <c r="G41" s="87">
        <f t="shared" si="1"/>
        <v>0</v>
      </c>
      <c r="H41" s="88">
        <f>IF(B41="","",VLOOKUP(FPA_Summary!$D$12,FPA_From_Internet!$B$27:$C$500,2))</f>
      </c>
      <c r="I41" s="88">
        <f>IF(B41="","",VLOOKUP(B41,FPA_From_Internet!$B$27:$C$500,2))</f>
      </c>
      <c r="J41" s="88">
        <f t="shared" si="2"/>
      </c>
      <c r="K41" s="89" t="str">
        <f t="shared" si="3"/>
        <v>N/A</v>
      </c>
      <c r="L41" s="38"/>
      <c r="M41" s="90">
        <f t="shared" si="0"/>
      </c>
      <c r="N41" s="38"/>
      <c r="O41" s="111">
        <f t="shared" si="4"/>
      </c>
    </row>
    <row r="42" spans="1:15" ht="12">
      <c r="A42" s="38"/>
      <c r="B42" s="14"/>
      <c r="C42" s="15"/>
      <c r="D42" s="103"/>
      <c r="E42" s="76">
        <f>IF(D42="","",VLOOKUP(D42,Item_Master!$B$4:$E$610,3))</f>
      </c>
      <c r="F42" s="16"/>
      <c r="G42" s="87">
        <f t="shared" si="1"/>
        <v>0</v>
      </c>
      <c r="H42" s="88">
        <f>IF(B42="","",VLOOKUP(FPA_Summary!$D$12,FPA_From_Internet!$B$27:$C$500,2))</f>
      </c>
      <c r="I42" s="88">
        <f>IF(B42="","",VLOOKUP(B42,FPA_From_Internet!$B$27:$C$500,2))</f>
      </c>
      <c r="J42" s="88">
        <f t="shared" si="2"/>
      </c>
      <c r="K42" s="89" t="str">
        <f t="shared" si="3"/>
        <v>N/A</v>
      </c>
      <c r="L42" s="38"/>
      <c r="M42" s="90">
        <f t="shared" si="0"/>
      </c>
      <c r="N42" s="38"/>
      <c r="O42" s="111">
        <f t="shared" si="4"/>
      </c>
    </row>
    <row r="43" spans="1:15" ht="12">
      <c r="A43" s="38"/>
      <c r="B43" s="14"/>
      <c r="C43" s="15"/>
      <c r="D43" s="103"/>
      <c r="E43" s="76">
        <f>IF(D43="","",VLOOKUP(D43,Item_Master!$B$4:$E$610,3))</f>
      </c>
      <c r="F43" s="16"/>
      <c r="G43" s="87">
        <f t="shared" si="1"/>
        <v>0</v>
      </c>
      <c r="H43" s="88">
        <f>IF(B43="","",VLOOKUP(FPA_Summary!$D$12,FPA_From_Internet!$B$27:$C$500,2))</f>
      </c>
      <c r="I43" s="88">
        <f>IF(B43="","",VLOOKUP(B43,FPA_From_Internet!$B$27:$C$500,2))</f>
      </c>
      <c r="J43" s="88">
        <f t="shared" si="2"/>
      </c>
      <c r="K43" s="89" t="str">
        <f t="shared" si="3"/>
        <v>N/A</v>
      </c>
      <c r="L43" s="38"/>
      <c r="M43" s="90">
        <f t="shared" si="0"/>
      </c>
      <c r="N43" s="38"/>
      <c r="O43" s="111">
        <f t="shared" si="4"/>
      </c>
    </row>
    <row r="44" spans="1:15" ht="12">
      <c r="A44" s="38"/>
      <c r="B44" s="14"/>
      <c r="C44" s="15"/>
      <c r="D44" s="103"/>
      <c r="E44" s="76">
        <f>IF(D44="","",VLOOKUP(D44,Item_Master!$B$4:$E$610,3))</f>
      </c>
      <c r="F44" s="16"/>
      <c r="G44" s="87">
        <f t="shared" si="1"/>
        <v>0</v>
      </c>
      <c r="H44" s="88">
        <f>IF(B44="","",VLOOKUP(FPA_Summary!$D$12,FPA_From_Internet!$B$27:$C$500,2))</f>
      </c>
      <c r="I44" s="88">
        <f>IF(B44="","",VLOOKUP(B44,FPA_From_Internet!$B$27:$C$500,2))</f>
      </c>
      <c r="J44" s="88">
        <f t="shared" si="2"/>
      </c>
      <c r="K44" s="89" t="str">
        <f t="shared" si="3"/>
        <v>N/A</v>
      </c>
      <c r="L44" s="38"/>
      <c r="M44" s="90">
        <f t="shared" si="0"/>
      </c>
      <c r="N44" s="38"/>
      <c r="O44" s="111">
        <f t="shared" si="4"/>
      </c>
    </row>
    <row r="45" spans="1:15" ht="12">
      <c r="A45" s="38"/>
      <c r="B45" s="14"/>
      <c r="C45" s="15"/>
      <c r="D45" s="103"/>
      <c r="E45" s="76">
        <f>IF(D45="","",VLOOKUP(D45,Item_Master!$B$4:$E$610,3))</f>
      </c>
      <c r="F45" s="16"/>
      <c r="G45" s="87">
        <f t="shared" si="1"/>
        <v>0</v>
      </c>
      <c r="H45" s="88">
        <f>IF(B45="","",VLOOKUP(FPA_Summary!$D$12,FPA_From_Internet!$B$27:$C$500,2))</f>
      </c>
      <c r="I45" s="88">
        <f>IF(B45="","",VLOOKUP(B45,FPA_From_Internet!$B$27:$C$500,2))</f>
      </c>
      <c r="J45" s="88">
        <f t="shared" si="2"/>
      </c>
      <c r="K45" s="89" t="str">
        <f t="shared" si="3"/>
        <v>N/A</v>
      </c>
      <c r="L45" s="38"/>
      <c r="M45" s="90">
        <f t="shared" si="0"/>
      </c>
      <c r="N45" s="38"/>
      <c r="O45" s="111">
        <f t="shared" si="4"/>
      </c>
    </row>
    <row r="46" spans="1:15" ht="12">
      <c r="A46" s="38"/>
      <c r="B46" s="14"/>
      <c r="C46" s="15"/>
      <c r="D46" s="103"/>
      <c r="E46" s="76">
        <f>IF(D46="","",VLOOKUP(D46,Item_Master!$B$4:$E$610,3))</f>
      </c>
      <c r="F46" s="16"/>
      <c r="G46" s="87">
        <f t="shared" si="1"/>
        <v>0</v>
      </c>
      <c r="H46" s="88">
        <f>IF(B46="","",VLOOKUP(FPA_Summary!$D$12,FPA_From_Internet!$B$27:$C$500,2))</f>
      </c>
      <c r="I46" s="88">
        <f>IF(B46="","",VLOOKUP(B46,FPA_From_Internet!$B$27:$C$500,2))</f>
      </c>
      <c r="J46" s="88">
        <f t="shared" si="2"/>
      </c>
      <c r="K46" s="89" t="str">
        <f t="shared" si="3"/>
        <v>N/A</v>
      </c>
      <c r="L46" s="38"/>
      <c r="M46" s="90">
        <f t="shared" si="0"/>
      </c>
      <c r="N46" s="38"/>
      <c r="O46" s="111">
        <f t="shared" si="4"/>
      </c>
    </row>
    <row r="47" spans="1:15" ht="12">
      <c r="A47" s="38"/>
      <c r="B47" s="14"/>
      <c r="C47" s="15"/>
      <c r="D47" s="103"/>
      <c r="E47" s="76">
        <f>IF(D47="","",VLOOKUP(D47,Item_Master!$B$4:$E$610,3))</f>
      </c>
      <c r="F47" s="16"/>
      <c r="G47" s="87">
        <f t="shared" si="1"/>
        <v>0</v>
      </c>
      <c r="H47" s="88">
        <f>IF(B47="","",VLOOKUP(FPA_Summary!$D$12,FPA_From_Internet!$B$27:$C$500,2))</f>
      </c>
      <c r="I47" s="88">
        <f>IF(B47="","",VLOOKUP(B47,FPA_From_Internet!$B$27:$C$500,2))</f>
      </c>
      <c r="J47" s="88">
        <f t="shared" si="2"/>
      </c>
      <c r="K47" s="89" t="str">
        <f t="shared" si="3"/>
        <v>N/A</v>
      </c>
      <c r="L47" s="38"/>
      <c r="M47" s="90">
        <f t="shared" si="0"/>
      </c>
      <c r="N47" s="38"/>
      <c r="O47" s="111">
        <f t="shared" si="4"/>
      </c>
    </row>
    <row r="48" spans="1:15" ht="12">
      <c r="A48" s="38"/>
      <c r="B48" s="14"/>
      <c r="C48" s="15"/>
      <c r="D48" s="103"/>
      <c r="E48" s="76">
        <f>IF(D48="","",VLOOKUP(D48,Item_Master!$B$4:$E$610,3))</f>
      </c>
      <c r="F48" s="16"/>
      <c r="G48" s="87">
        <f t="shared" si="1"/>
        <v>0</v>
      </c>
      <c r="H48" s="88">
        <f>IF(B48="","",VLOOKUP(FPA_Summary!$D$12,FPA_From_Internet!$B$27:$C$500,2))</f>
      </c>
      <c r="I48" s="88">
        <f>IF(B48="","",VLOOKUP(B48,FPA_From_Internet!$B$27:$C$500,2))</f>
      </c>
      <c r="J48" s="88">
        <f t="shared" si="2"/>
      </c>
      <c r="K48" s="89" t="str">
        <f t="shared" si="3"/>
        <v>N/A</v>
      </c>
      <c r="L48" s="38"/>
      <c r="M48" s="90">
        <f t="shared" si="0"/>
      </c>
      <c r="N48" s="38"/>
      <c r="O48" s="111">
        <f t="shared" si="4"/>
      </c>
    </row>
    <row r="49" spans="1:15" ht="12">
      <c r="A49" s="38"/>
      <c r="B49" s="14"/>
      <c r="C49" s="15"/>
      <c r="D49" s="103"/>
      <c r="E49" s="76">
        <f>IF(D49="","",VLOOKUP(D49,Item_Master!$B$4:$E$610,3))</f>
      </c>
      <c r="F49" s="16"/>
      <c r="G49" s="87">
        <f t="shared" si="1"/>
        <v>0</v>
      </c>
      <c r="H49" s="88">
        <f>IF(B49="","",VLOOKUP(FPA_Summary!$D$12,FPA_From_Internet!$B$27:$C$500,2))</f>
      </c>
      <c r="I49" s="88">
        <f>IF(B49="","",VLOOKUP(B49,FPA_From_Internet!$B$27:$C$500,2))</f>
      </c>
      <c r="J49" s="88">
        <f t="shared" si="2"/>
      </c>
      <c r="K49" s="89" t="str">
        <f t="shared" si="3"/>
        <v>N/A</v>
      </c>
      <c r="L49" s="38"/>
      <c r="M49" s="90">
        <f t="shared" si="0"/>
      </c>
      <c r="N49" s="38"/>
      <c r="O49" s="111">
        <f t="shared" si="4"/>
      </c>
    </row>
    <row r="50" spans="1:15" ht="12">
      <c r="A50" s="38"/>
      <c r="B50" s="14"/>
      <c r="C50" s="15"/>
      <c r="D50" s="103"/>
      <c r="E50" s="76">
        <f>IF(D50="","",VLOOKUP(D50,Item_Master!$B$4:$E$610,3))</f>
      </c>
      <c r="F50" s="16"/>
      <c r="G50" s="87">
        <f t="shared" si="1"/>
        <v>0</v>
      </c>
      <c r="H50" s="88">
        <f>IF(B50="","",VLOOKUP(FPA_Summary!$D$12,FPA_From_Internet!$B$27:$C$500,2))</f>
      </c>
      <c r="I50" s="88">
        <f>IF(B50="","",VLOOKUP(B50,FPA_From_Internet!$B$27:$C$500,2))</f>
      </c>
      <c r="J50" s="88">
        <f t="shared" si="2"/>
      </c>
      <c r="K50" s="89" t="str">
        <f t="shared" si="3"/>
        <v>N/A</v>
      </c>
      <c r="L50" s="38"/>
      <c r="M50" s="90">
        <f t="shared" si="0"/>
      </c>
      <c r="N50" s="38"/>
      <c r="O50" s="111">
        <f t="shared" si="4"/>
      </c>
    </row>
    <row r="51" spans="1:15" ht="12">
      <c r="A51" s="38"/>
      <c r="B51" s="14"/>
      <c r="C51" s="15"/>
      <c r="D51" s="103"/>
      <c r="E51" s="76">
        <f>IF(D51="","",VLOOKUP(D51,Item_Master!$B$4:$E$610,3))</f>
      </c>
      <c r="F51" s="16"/>
      <c r="G51" s="87">
        <f t="shared" si="1"/>
        <v>0</v>
      </c>
      <c r="H51" s="88">
        <f>IF(B51="","",VLOOKUP(FPA_Summary!$D$12,FPA_From_Internet!$B$27:$C$500,2))</f>
      </c>
      <c r="I51" s="88">
        <f>IF(B51="","",VLOOKUP(B51,FPA_From_Internet!$B$27:$C$500,2))</f>
      </c>
      <c r="J51" s="88">
        <f t="shared" si="2"/>
      </c>
      <c r="K51" s="89" t="str">
        <f t="shared" si="3"/>
        <v>N/A</v>
      </c>
      <c r="L51" s="38"/>
      <c r="M51" s="90">
        <f t="shared" si="0"/>
      </c>
      <c r="N51" s="38"/>
      <c r="O51" s="111">
        <f t="shared" si="4"/>
      </c>
    </row>
    <row r="52" spans="1:15" ht="12">
      <c r="A52" s="38"/>
      <c r="B52" s="14"/>
      <c r="C52" s="15"/>
      <c r="D52" s="103"/>
      <c r="E52" s="76">
        <f>IF(D52="","",VLOOKUP(D52,Item_Master!$B$4:$E$610,3))</f>
      </c>
      <c r="F52" s="16"/>
      <c r="G52" s="87">
        <f t="shared" si="1"/>
        <v>0</v>
      </c>
      <c r="H52" s="88">
        <f>IF(B52="","",VLOOKUP(FPA_Summary!$D$12,FPA_From_Internet!$B$27:$C$500,2))</f>
      </c>
      <c r="I52" s="88">
        <f>IF(B52="","",VLOOKUP(B52,FPA_From_Internet!$B$27:$C$500,2))</f>
      </c>
      <c r="J52" s="88">
        <f t="shared" si="2"/>
      </c>
      <c r="K52" s="89" t="str">
        <f t="shared" si="3"/>
        <v>N/A</v>
      </c>
      <c r="L52" s="38"/>
      <c r="M52" s="90">
        <f t="shared" si="0"/>
      </c>
      <c r="N52" s="38"/>
      <c r="O52" s="111">
        <f t="shared" si="4"/>
      </c>
    </row>
    <row r="53" spans="1:15" ht="12">
      <c r="A53" s="38"/>
      <c r="B53" s="14"/>
      <c r="C53" s="15"/>
      <c r="D53" s="103"/>
      <c r="E53" s="76">
        <f>IF(D53="","",VLOOKUP(D53,Item_Master!$B$4:$E$610,3))</f>
      </c>
      <c r="F53" s="16"/>
      <c r="G53" s="87">
        <f t="shared" si="1"/>
        <v>0</v>
      </c>
      <c r="H53" s="88">
        <f>IF(B53="","",VLOOKUP(FPA_Summary!$D$12,FPA_From_Internet!$B$27:$C$500,2))</f>
      </c>
      <c r="I53" s="88">
        <f>IF(B53="","",VLOOKUP(B53,FPA_From_Internet!$B$27:$C$500,2))</f>
      </c>
      <c r="J53" s="88">
        <f t="shared" si="2"/>
      </c>
      <c r="K53" s="89" t="str">
        <f t="shared" si="3"/>
        <v>N/A</v>
      </c>
      <c r="L53" s="38"/>
      <c r="M53" s="90">
        <f t="shared" si="0"/>
      </c>
      <c r="N53" s="38"/>
      <c r="O53" s="111">
        <f t="shared" si="4"/>
      </c>
    </row>
    <row r="54" spans="1:15" ht="12">
      <c r="A54" s="38"/>
      <c r="B54" s="14"/>
      <c r="C54" s="15"/>
      <c r="D54" s="103"/>
      <c r="E54" s="76">
        <f>IF(D54="","",VLOOKUP(D54,Item_Master!$B$4:$E$610,3))</f>
      </c>
      <c r="F54" s="16"/>
      <c r="G54" s="87">
        <f t="shared" si="1"/>
        <v>0</v>
      </c>
      <c r="H54" s="88">
        <f>IF(B54="","",VLOOKUP(FPA_Summary!$D$12,FPA_From_Internet!$B$27:$C$500,2))</f>
      </c>
      <c r="I54" s="88">
        <f>IF(B54="","",VLOOKUP(B54,FPA_From_Internet!$B$27:$C$500,2))</f>
      </c>
      <c r="J54" s="88">
        <f t="shared" si="2"/>
      </c>
      <c r="K54" s="89" t="str">
        <f t="shared" si="3"/>
        <v>N/A</v>
      </c>
      <c r="L54" s="38"/>
      <c r="M54" s="90">
        <f t="shared" si="0"/>
      </c>
      <c r="N54" s="38"/>
      <c r="O54" s="111">
        <f t="shared" si="4"/>
      </c>
    </row>
    <row r="55" spans="1:15" ht="12">
      <c r="A55" s="38"/>
      <c r="B55" s="14"/>
      <c r="C55" s="15"/>
      <c r="D55" s="103"/>
      <c r="E55" s="76">
        <f>IF(D55="","",VLOOKUP(D55,Item_Master!$B$4:$E$610,3))</f>
      </c>
      <c r="F55" s="16"/>
      <c r="G55" s="87">
        <f t="shared" si="1"/>
        <v>0</v>
      </c>
      <c r="H55" s="88">
        <f>IF(B55="","",VLOOKUP(FPA_Summary!$D$12,FPA_From_Internet!$B$27:$C$500,2))</f>
      </c>
      <c r="I55" s="88">
        <f>IF(B55="","",VLOOKUP(B55,FPA_From_Internet!$B$27:$C$500,2))</f>
      </c>
      <c r="J55" s="88">
        <f t="shared" si="2"/>
      </c>
      <c r="K55" s="89" t="str">
        <f t="shared" si="3"/>
        <v>N/A</v>
      </c>
      <c r="L55" s="38"/>
      <c r="M55" s="90">
        <f t="shared" si="0"/>
      </c>
      <c r="N55" s="38"/>
      <c r="O55" s="111">
        <f t="shared" si="4"/>
      </c>
    </row>
    <row r="56" spans="1:15" ht="12">
      <c r="A56" s="38"/>
      <c r="B56" s="14"/>
      <c r="C56" s="15"/>
      <c r="D56" s="31"/>
      <c r="E56" s="76">
        <f>IF(D56="","",VLOOKUP(D56,Item_Master!$B$4:$E$610,3))</f>
      </c>
      <c r="F56" s="16"/>
      <c r="G56" s="87">
        <f t="shared" si="1"/>
        <v>0</v>
      </c>
      <c r="H56" s="88">
        <f>IF(B56="","",VLOOKUP(FPA_Summary!$D$12,FPA_From_Internet!$B$27:$C$500,2))</f>
      </c>
      <c r="I56" s="88">
        <f>IF(B56="","",VLOOKUP(B56,FPA_From_Internet!$B$27:$C$500,2))</f>
      </c>
      <c r="J56" s="88">
        <f t="shared" si="2"/>
      </c>
      <c r="K56" s="89" t="str">
        <f t="shared" si="3"/>
        <v>N/A</v>
      </c>
      <c r="L56" s="38"/>
      <c r="M56" s="90">
        <f>IF(H56="","",IF(OR($I56/$H56&lt;0.9,$I56/$H56&gt;1.1),"YES","NO"))</f>
      </c>
      <c r="N56" s="38"/>
      <c r="O56" s="111">
        <f t="shared" si="4"/>
      </c>
    </row>
    <row r="57" spans="1:15" ht="12">
      <c r="A57" s="38"/>
      <c r="B57" s="14"/>
      <c r="C57" s="15"/>
      <c r="D57" s="31"/>
      <c r="E57" s="76">
        <f>IF(D57="","",VLOOKUP(D57,Item_Master!$B$4:$E$610,3))</f>
      </c>
      <c r="F57" s="16"/>
      <c r="G57" s="87">
        <f t="shared" si="1"/>
        <v>0</v>
      </c>
      <c r="H57" s="88">
        <f>IF(B57="","",VLOOKUP(FPA_Summary!$D$12,FPA_From_Internet!$B$27:$C$500,2))</f>
      </c>
      <c r="I57" s="88">
        <f>IF(B57="","",VLOOKUP(B57,FPA_From_Internet!$B$27:$C$500,2))</f>
      </c>
      <c r="J57" s="88">
        <f t="shared" si="2"/>
      </c>
      <c r="K57" s="89" t="str">
        <f t="shared" si="3"/>
        <v>N/A</v>
      </c>
      <c r="L57" s="38"/>
      <c r="M57" s="90">
        <f>IF(H57="","",IF(OR($I57/$H57&lt;0.9,$I57/$H57&gt;1.1),"YES","NO"))</f>
      </c>
      <c r="N57" s="38"/>
      <c r="O57" s="111">
        <f t="shared" si="4"/>
      </c>
    </row>
    <row r="58" spans="1:15" ht="12">
      <c r="A58" s="38"/>
      <c r="B58" s="14"/>
      <c r="C58" s="15"/>
      <c r="D58" s="31"/>
      <c r="E58" s="76">
        <f>IF(D58="","",VLOOKUP(D58,Item_Master!$B$4:$E$610,3))</f>
      </c>
      <c r="F58" s="16"/>
      <c r="G58" s="87">
        <f t="shared" si="1"/>
        <v>0</v>
      </c>
      <c r="H58" s="88">
        <f>IF(B58="","",VLOOKUP(FPA_Summary!$D$12,FPA_From_Internet!$B$27:$C$500,2))</f>
      </c>
      <c r="I58" s="88">
        <f>IF(B58="","",VLOOKUP(B58,FPA_From_Internet!$B$27:$C$500,2))</f>
      </c>
      <c r="J58" s="88">
        <f t="shared" si="2"/>
      </c>
      <c r="K58" s="89" t="str">
        <f t="shared" si="3"/>
        <v>N/A</v>
      </c>
      <c r="L58" s="38"/>
      <c r="M58" s="90">
        <f>IF(H58="","",IF(OR($I58/$H58&lt;0.9,$I58/$H58&gt;1.1),"YES","NO"))</f>
      </c>
      <c r="N58" s="38"/>
      <c r="O58" s="111">
        <f t="shared" si="4"/>
      </c>
    </row>
    <row r="59" spans="1:14" ht="12.75">
      <c r="A59" s="38"/>
      <c r="B59" s="91"/>
      <c r="C59" s="92"/>
      <c r="D59" s="92"/>
      <c r="E59" s="91" t="s">
        <v>891</v>
      </c>
      <c r="F59" s="93">
        <f>SUM(F36:F57)</f>
        <v>0</v>
      </c>
      <c r="G59" s="83"/>
      <c r="H59" s="94"/>
      <c r="I59" s="94"/>
      <c r="J59" s="94"/>
      <c r="K59" s="95">
        <f>SUM(K36:K58)</f>
        <v>0</v>
      </c>
      <c r="L59" s="38"/>
      <c r="M59" s="96"/>
      <c r="N59" s="38"/>
    </row>
    <row r="60" spans="1:14" ht="1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</sheetData>
  <sheetProtection/>
  <conditionalFormatting sqref="F31">
    <cfRule type="cellIs" priority="1" dxfId="1" operator="greaterThanOrEqual" stopIfTrue="1">
      <formula>$F$32</formula>
    </cfRule>
    <cfRule type="cellIs" priority="2" dxfId="0" operator="lessThan" stopIfTrue="1">
      <formula>$F$32</formula>
    </cfRule>
  </conditionalFormatting>
  <dataValidations count="1">
    <dataValidation type="list" allowBlank="1" showInputMessage="1" showErrorMessage="1" sqref="H15:H30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J58" sqref="J58"/>
    </sheetView>
  </sheetViews>
  <sheetFormatPr defaultColWidth="9.140625" defaultRowHeight="12.75"/>
  <cols>
    <col min="1" max="1" width="1.7109375" style="0" customWidth="1"/>
    <col min="2" max="2" width="11.00390625" style="0" customWidth="1"/>
    <col min="3" max="3" width="11.28125" style="0" customWidth="1"/>
    <col min="4" max="4" width="12.28125" style="0" customWidth="1"/>
    <col min="5" max="5" width="38.7109375" style="0" bestFit="1" customWidth="1"/>
    <col min="6" max="6" width="14.7109375" style="0" customWidth="1"/>
    <col min="7" max="7" width="12.00390625" style="0" customWidth="1"/>
    <col min="8" max="8" width="10.28125" style="0" customWidth="1"/>
    <col min="9" max="9" width="8.28125" style="0" bestFit="1" customWidth="1"/>
    <col min="10" max="10" width="10.28125" style="0" customWidth="1"/>
    <col min="11" max="11" width="10.7109375" style="0" bestFit="1" customWidth="1"/>
    <col min="12" max="12" width="1.7109375" style="0" customWidth="1"/>
    <col min="14" max="14" width="1.7109375" style="0" customWidth="1"/>
  </cols>
  <sheetData>
    <row r="1" spans="1:14" ht="12.75">
      <c r="A1" s="129"/>
      <c r="B1" s="147" t="s">
        <v>108</v>
      </c>
      <c r="C1" s="153" t="s">
        <v>76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2">
      <c r="A2" s="129"/>
      <c r="B2" s="129"/>
      <c r="C2" s="154" t="s">
        <v>109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2">
      <c r="A3" s="129"/>
      <c r="B3" s="129"/>
      <c r="C3" s="154" t="s">
        <v>110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2">
      <c r="A4" s="129"/>
      <c r="B4" s="129"/>
      <c r="C4" s="154" t="s">
        <v>111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12">
      <c r="A5" s="129"/>
      <c r="B5" s="129"/>
      <c r="C5" s="154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12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5">
      <c r="A7" s="129"/>
      <c r="B7" s="155" t="s">
        <v>92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15">
      <c r="A8" s="129"/>
      <c r="B8" s="155" t="s">
        <v>925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ht="15">
      <c r="A9" s="129"/>
      <c r="B9" s="155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ht="12.75">
      <c r="A10" s="129"/>
      <c r="B10" s="156" t="s">
        <v>103</v>
      </c>
      <c r="C10" s="157" t="s">
        <v>853</v>
      </c>
      <c r="D10" s="157"/>
      <c r="E10" s="158" t="s">
        <v>106</v>
      </c>
      <c r="F10" s="157">
        <v>25526</v>
      </c>
      <c r="G10" s="159"/>
      <c r="H10" s="158" t="s">
        <v>105</v>
      </c>
      <c r="I10" s="160">
        <v>20088021</v>
      </c>
      <c r="J10" s="161"/>
      <c r="K10" s="129"/>
      <c r="L10" s="129"/>
      <c r="M10" s="129"/>
      <c r="N10" s="129"/>
    </row>
    <row r="11" spans="1:14" ht="12.75">
      <c r="A11" s="129"/>
      <c r="B11" s="162" t="s">
        <v>104</v>
      </c>
      <c r="C11" s="163">
        <v>44105</v>
      </c>
      <c r="D11" s="164"/>
      <c r="E11" s="165" t="s">
        <v>107</v>
      </c>
      <c r="F11" s="164" t="s">
        <v>854</v>
      </c>
      <c r="G11" s="164"/>
      <c r="H11" s="164"/>
      <c r="I11" s="166"/>
      <c r="J11" s="129"/>
      <c r="K11" s="129"/>
      <c r="L11" s="129"/>
      <c r="M11" s="129"/>
      <c r="N11" s="129"/>
    </row>
    <row r="12" spans="1:14" ht="12.75">
      <c r="A12" s="129"/>
      <c r="B12" s="167"/>
      <c r="C12" s="167"/>
      <c r="D12" s="168"/>
      <c r="E12" s="129"/>
      <c r="F12" s="129"/>
      <c r="G12" s="167"/>
      <c r="H12" s="129"/>
      <c r="I12" s="129"/>
      <c r="J12" s="129"/>
      <c r="K12" s="129"/>
      <c r="L12" s="129"/>
      <c r="M12" s="129"/>
      <c r="N12" s="129"/>
    </row>
    <row r="13" spans="1:14" ht="12.75">
      <c r="A13" s="129"/>
      <c r="B13" s="169" t="s">
        <v>99</v>
      </c>
      <c r="C13" s="169"/>
      <c r="D13" s="170"/>
      <c r="E13" s="129"/>
      <c r="F13" s="129"/>
      <c r="G13" s="129"/>
      <c r="H13" s="170"/>
      <c r="I13" s="170"/>
      <c r="J13" s="170"/>
      <c r="K13" s="129"/>
      <c r="L13" s="129"/>
      <c r="M13" s="129"/>
      <c r="N13" s="129"/>
    </row>
    <row r="14" spans="1:14" ht="39">
      <c r="A14" s="129"/>
      <c r="B14" s="129"/>
      <c r="C14" s="171" t="s">
        <v>83</v>
      </c>
      <c r="D14" s="171" t="s">
        <v>133</v>
      </c>
      <c r="E14" s="171" t="s">
        <v>60</v>
      </c>
      <c r="F14" s="172" t="s">
        <v>926</v>
      </c>
      <c r="G14" s="172"/>
      <c r="H14" s="171" t="s">
        <v>132</v>
      </c>
      <c r="I14" s="171" t="s">
        <v>927</v>
      </c>
      <c r="J14" s="172" t="s">
        <v>926</v>
      </c>
      <c r="K14" s="171" t="s">
        <v>132</v>
      </c>
      <c r="L14" s="173"/>
      <c r="M14" s="129"/>
      <c r="N14" s="129"/>
    </row>
    <row r="15" spans="1:14" ht="12">
      <c r="A15" s="129"/>
      <c r="B15" s="129"/>
      <c r="C15" s="15"/>
      <c r="D15" s="174"/>
      <c r="E15" s="175">
        <f>IF(D15="","",VLOOKUP(D15,Item_Master!$B$4:$E$610,3))</f>
      </c>
      <c r="F15" s="97"/>
      <c r="G15" s="102"/>
      <c r="H15" s="15" t="s">
        <v>881</v>
      </c>
      <c r="I15" s="176"/>
      <c r="J15" s="97">
        <f>+$F15*($I15/36)</f>
        <v>0</v>
      </c>
      <c r="K15" s="15" t="s">
        <v>97</v>
      </c>
      <c r="L15" s="129"/>
      <c r="M15" s="129"/>
      <c r="N15" s="129"/>
    </row>
    <row r="16" spans="1:14" ht="12">
      <c r="A16" s="129"/>
      <c r="B16" s="129"/>
      <c r="C16" s="15"/>
      <c r="D16" s="174"/>
      <c r="E16" s="175">
        <f>IF(D16="","",VLOOKUP(D16,Item_Master!$B$4:$E$610,3))</f>
      </c>
      <c r="F16" s="97"/>
      <c r="G16" s="102"/>
      <c r="H16" s="15" t="s">
        <v>881</v>
      </c>
      <c r="I16" s="176"/>
      <c r="J16" s="97">
        <f aca="true" t="shared" si="0" ref="J16:J30">+$F16*($I16/36)</f>
        <v>0</v>
      </c>
      <c r="K16" s="15" t="s">
        <v>97</v>
      </c>
      <c r="L16" s="129"/>
      <c r="M16" s="129"/>
      <c r="N16" s="129"/>
    </row>
    <row r="17" spans="1:14" ht="12">
      <c r="A17" s="129"/>
      <c r="B17" s="129"/>
      <c r="C17" s="15"/>
      <c r="D17" s="174"/>
      <c r="E17" s="175">
        <f>IF(D17="","",VLOOKUP(D17,Item_Master!$B$4:$E$610,3))</f>
      </c>
      <c r="F17" s="97"/>
      <c r="G17" s="102"/>
      <c r="H17" s="15" t="s">
        <v>881</v>
      </c>
      <c r="I17" s="176"/>
      <c r="J17" s="97">
        <f t="shared" si="0"/>
        <v>0</v>
      </c>
      <c r="K17" s="15" t="s">
        <v>97</v>
      </c>
      <c r="L17" s="129"/>
      <c r="M17" s="129"/>
      <c r="N17" s="129"/>
    </row>
    <row r="18" spans="1:14" ht="12">
      <c r="A18" s="129"/>
      <c r="B18" s="129"/>
      <c r="C18" s="15"/>
      <c r="D18" s="174"/>
      <c r="E18" s="175">
        <f>IF(D18="","",VLOOKUP(D18,Item_Master!$B$4:$E$610,3))</f>
      </c>
      <c r="F18" s="97"/>
      <c r="G18" s="102"/>
      <c r="H18" s="15" t="s">
        <v>881</v>
      </c>
      <c r="I18" s="176"/>
      <c r="J18" s="97">
        <f t="shared" si="0"/>
        <v>0</v>
      </c>
      <c r="K18" s="15" t="s">
        <v>97</v>
      </c>
      <c r="L18" s="129"/>
      <c r="M18" s="129"/>
      <c r="N18" s="129"/>
    </row>
    <row r="19" spans="1:14" ht="12">
      <c r="A19" s="129"/>
      <c r="B19" s="129"/>
      <c r="C19" s="15"/>
      <c r="D19" s="174"/>
      <c r="E19" s="175">
        <f>IF(D19="","",VLOOKUP(D19,Item_Master!$B$4:$E$610,3))</f>
      </c>
      <c r="F19" s="97"/>
      <c r="G19" s="102"/>
      <c r="H19" s="15" t="s">
        <v>881</v>
      </c>
      <c r="I19" s="176"/>
      <c r="J19" s="97">
        <f t="shared" si="0"/>
        <v>0</v>
      </c>
      <c r="K19" s="15" t="s">
        <v>97</v>
      </c>
      <c r="L19" s="129"/>
      <c r="M19" s="129"/>
      <c r="N19" s="129"/>
    </row>
    <row r="20" spans="1:14" ht="12">
      <c r="A20" s="129"/>
      <c r="B20" s="129"/>
      <c r="C20" s="15"/>
      <c r="D20" s="31"/>
      <c r="E20" s="175">
        <f>IF(D20="","",VLOOKUP(D20,Item_Master!$B$4:$E$610,3))</f>
      </c>
      <c r="F20" s="97"/>
      <c r="G20" s="102"/>
      <c r="H20" s="15"/>
      <c r="I20" s="176"/>
      <c r="J20" s="97">
        <f t="shared" si="0"/>
        <v>0</v>
      </c>
      <c r="K20" s="15"/>
      <c r="L20" s="129"/>
      <c r="M20" s="129"/>
      <c r="N20" s="129"/>
    </row>
    <row r="21" spans="1:14" ht="12">
      <c r="A21" s="129"/>
      <c r="B21" s="129"/>
      <c r="C21" s="15"/>
      <c r="D21" s="31"/>
      <c r="E21" s="175">
        <f>IF(D21="","",VLOOKUP(D21,Item_Master!$B$4:$E$610,3))</f>
      </c>
      <c r="F21" s="97"/>
      <c r="G21" s="102"/>
      <c r="H21" s="15"/>
      <c r="I21" s="176"/>
      <c r="J21" s="97">
        <f t="shared" si="0"/>
        <v>0</v>
      </c>
      <c r="K21" s="15"/>
      <c r="L21" s="129"/>
      <c r="M21" s="129"/>
      <c r="N21" s="129"/>
    </row>
    <row r="22" spans="1:14" ht="12">
      <c r="A22" s="129"/>
      <c r="B22" s="129"/>
      <c r="C22" s="15"/>
      <c r="D22" s="31"/>
      <c r="E22" s="175">
        <f>IF(D22="","",VLOOKUP(D22,Item_Master!$B$4:$E$610,3))</f>
      </c>
      <c r="F22" s="97"/>
      <c r="G22" s="102"/>
      <c r="H22" s="15"/>
      <c r="I22" s="176"/>
      <c r="J22" s="97">
        <f t="shared" si="0"/>
        <v>0</v>
      </c>
      <c r="K22" s="15"/>
      <c r="L22" s="129"/>
      <c r="M22" s="129"/>
      <c r="N22" s="129"/>
    </row>
    <row r="23" spans="1:14" ht="12">
      <c r="A23" s="129"/>
      <c r="B23" s="129"/>
      <c r="C23" s="15"/>
      <c r="D23" s="31"/>
      <c r="E23" s="175">
        <f>IF(D23="","",VLOOKUP(D23,Item_Master!$B$4:$E$610,3))</f>
      </c>
      <c r="F23" s="97"/>
      <c r="G23" s="102"/>
      <c r="H23" s="15"/>
      <c r="I23" s="176"/>
      <c r="J23" s="97">
        <f t="shared" si="0"/>
        <v>0</v>
      </c>
      <c r="K23" s="15"/>
      <c r="L23" s="129"/>
      <c r="M23" s="129"/>
      <c r="N23" s="129"/>
    </row>
    <row r="24" spans="1:14" ht="12">
      <c r="A24" s="129"/>
      <c r="B24" s="129"/>
      <c r="C24" s="15"/>
      <c r="D24" s="31"/>
      <c r="E24" s="175">
        <f>IF(D24="","",VLOOKUP(D24,Item_Master!$B$4:$E$610,3))</f>
      </c>
      <c r="F24" s="97"/>
      <c r="G24" s="102"/>
      <c r="H24" s="15"/>
      <c r="I24" s="176"/>
      <c r="J24" s="97">
        <f t="shared" si="0"/>
        <v>0</v>
      </c>
      <c r="K24" s="15"/>
      <c r="L24" s="129"/>
      <c r="M24" s="129"/>
      <c r="N24" s="129"/>
    </row>
    <row r="25" spans="1:14" ht="12">
      <c r="A25" s="129"/>
      <c r="B25" s="129"/>
      <c r="C25" s="15"/>
      <c r="D25" s="31"/>
      <c r="E25" s="175">
        <f>IF(D25="","",VLOOKUP(D25,Item_Master!$B$4:$E$610,3))</f>
      </c>
      <c r="F25" s="97"/>
      <c r="G25" s="102"/>
      <c r="H25" s="15"/>
      <c r="I25" s="176"/>
      <c r="J25" s="97">
        <f t="shared" si="0"/>
        <v>0</v>
      </c>
      <c r="K25" s="15"/>
      <c r="L25" s="129"/>
      <c r="M25" s="129"/>
      <c r="N25" s="129"/>
    </row>
    <row r="26" spans="1:14" ht="12">
      <c r="A26" s="129"/>
      <c r="B26" s="129"/>
      <c r="C26" s="15"/>
      <c r="D26" s="31"/>
      <c r="E26" s="175">
        <f>IF(D26="","",VLOOKUP(D26,Item_Master!$B$4:$E$610,3))</f>
      </c>
      <c r="F26" s="97"/>
      <c r="G26" s="102"/>
      <c r="H26" s="15"/>
      <c r="I26" s="176"/>
      <c r="J26" s="97">
        <f t="shared" si="0"/>
        <v>0</v>
      </c>
      <c r="K26" s="15"/>
      <c r="L26" s="129"/>
      <c r="M26" s="129"/>
      <c r="N26" s="129"/>
    </row>
    <row r="27" spans="1:14" ht="12">
      <c r="A27" s="129"/>
      <c r="B27" s="129"/>
      <c r="C27" s="15"/>
      <c r="D27" s="31"/>
      <c r="E27" s="175">
        <f>IF(D27="","",VLOOKUP(D27,Item_Master!$B$4:$E$610,3))</f>
      </c>
      <c r="F27" s="97"/>
      <c r="G27" s="102"/>
      <c r="H27" s="15" t="s">
        <v>98</v>
      </c>
      <c r="I27" s="176"/>
      <c r="J27" s="97">
        <f t="shared" si="0"/>
        <v>0</v>
      </c>
      <c r="K27" s="15" t="s">
        <v>98</v>
      </c>
      <c r="L27" s="129"/>
      <c r="M27" s="129"/>
      <c r="N27" s="129"/>
    </row>
    <row r="28" spans="1:14" ht="12">
      <c r="A28" s="129"/>
      <c r="B28" s="129"/>
      <c r="C28" s="15"/>
      <c r="D28" s="31"/>
      <c r="E28" s="175">
        <f>IF(D28="","",VLOOKUP(D28,Item_Master!$B$4:$E$610,3))</f>
      </c>
      <c r="F28" s="97"/>
      <c r="G28" s="102"/>
      <c r="H28" s="15" t="s">
        <v>98</v>
      </c>
      <c r="I28" s="176"/>
      <c r="J28" s="97">
        <f t="shared" si="0"/>
        <v>0</v>
      </c>
      <c r="K28" s="15" t="s">
        <v>98</v>
      </c>
      <c r="L28" s="129"/>
      <c r="M28" s="129"/>
      <c r="N28" s="129"/>
    </row>
    <row r="29" spans="1:14" ht="12">
      <c r="A29" s="129"/>
      <c r="B29" s="129"/>
      <c r="C29" s="15"/>
      <c r="D29" s="31"/>
      <c r="E29" s="175">
        <f>IF(D29="","",VLOOKUP(D29,Item_Master!$B$4:$E$610,3))</f>
      </c>
      <c r="F29" s="97"/>
      <c r="G29" s="102"/>
      <c r="H29" s="15" t="s">
        <v>98</v>
      </c>
      <c r="I29" s="176"/>
      <c r="J29" s="97">
        <f t="shared" si="0"/>
        <v>0</v>
      </c>
      <c r="K29" s="15" t="s">
        <v>98</v>
      </c>
      <c r="L29" s="129"/>
      <c r="M29" s="129"/>
      <c r="N29" s="129"/>
    </row>
    <row r="30" spans="1:14" ht="12">
      <c r="A30" s="129"/>
      <c r="B30" s="129"/>
      <c r="C30" s="15"/>
      <c r="D30" s="31"/>
      <c r="E30" s="175">
        <f>IF(D30="","",VLOOKUP(D30,Item_Master!$B$4:$E$610,3))</f>
      </c>
      <c r="F30" s="97"/>
      <c r="G30" s="102"/>
      <c r="H30" s="15" t="s">
        <v>98</v>
      </c>
      <c r="I30" s="176"/>
      <c r="J30" s="97">
        <f t="shared" si="0"/>
        <v>0</v>
      </c>
      <c r="K30" s="15" t="s">
        <v>98</v>
      </c>
      <c r="L30" s="129"/>
      <c r="M30" s="129"/>
      <c r="N30" s="129"/>
    </row>
    <row r="31" spans="1:14" ht="12.75">
      <c r="A31" s="129"/>
      <c r="B31" s="169"/>
      <c r="C31" s="169"/>
      <c r="D31" s="170"/>
      <c r="E31" s="167" t="s">
        <v>928</v>
      </c>
      <c r="F31" s="80">
        <f>SUM(F15:F30)</f>
        <v>0</v>
      </c>
      <c r="G31" s="80"/>
      <c r="H31" s="19" t="str">
        <f>H15</f>
        <v>SY</v>
      </c>
      <c r="I31" s="177"/>
      <c r="J31" s="80">
        <f>SUM(J15:J30)</f>
        <v>0</v>
      </c>
      <c r="K31" s="19" t="str">
        <f>K15</f>
        <v>CY</v>
      </c>
      <c r="L31" s="129"/>
      <c r="M31" s="129"/>
      <c r="N31" s="129"/>
    </row>
    <row r="32" spans="1:14" ht="12.75">
      <c r="A32" s="129"/>
      <c r="B32" s="169"/>
      <c r="C32" s="169"/>
      <c r="D32" s="170"/>
      <c r="E32" s="167" t="s">
        <v>79</v>
      </c>
      <c r="F32" s="83">
        <v>1200</v>
      </c>
      <c r="G32" s="80"/>
      <c r="H32" s="19" t="str">
        <f>H15</f>
        <v>SY</v>
      </c>
      <c r="I32" s="178"/>
      <c r="J32" s="83">
        <v>1200</v>
      </c>
      <c r="K32" s="19" t="str">
        <f>K15</f>
        <v>CY</v>
      </c>
      <c r="L32" s="129"/>
      <c r="M32" s="129"/>
      <c r="N32" s="129"/>
    </row>
    <row r="33" spans="1:14" ht="12.75">
      <c r="A33" s="129"/>
      <c r="B33" s="169"/>
      <c r="C33" s="169"/>
      <c r="D33" s="170"/>
      <c r="E33" s="129"/>
      <c r="F33" s="129"/>
      <c r="G33" s="129"/>
      <c r="H33" s="170"/>
      <c r="I33" s="170"/>
      <c r="J33" s="170"/>
      <c r="K33" s="129"/>
      <c r="L33" s="129"/>
      <c r="M33" s="129"/>
      <c r="N33" s="129"/>
    </row>
    <row r="34" spans="1:14" ht="12.75">
      <c r="A34" s="129"/>
      <c r="B34" s="169" t="s">
        <v>929</v>
      </c>
      <c r="C34" s="169"/>
      <c r="D34" s="170"/>
      <c r="E34" s="129"/>
      <c r="F34" s="129"/>
      <c r="G34" s="129"/>
      <c r="H34" s="170" t="s">
        <v>131</v>
      </c>
      <c r="I34" s="179">
        <v>0.9</v>
      </c>
      <c r="J34" s="179"/>
      <c r="K34" s="129"/>
      <c r="L34" s="129"/>
      <c r="M34" s="129"/>
      <c r="N34" s="129"/>
    </row>
    <row r="35" spans="1:15" ht="51.75">
      <c r="A35" s="129"/>
      <c r="B35" s="171" t="s">
        <v>59</v>
      </c>
      <c r="C35" s="171" t="s">
        <v>83</v>
      </c>
      <c r="D35" s="171" t="s">
        <v>133</v>
      </c>
      <c r="E35" s="171" t="s">
        <v>60</v>
      </c>
      <c r="F35" s="171" t="s">
        <v>930</v>
      </c>
      <c r="G35" s="171" t="s">
        <v>77</v>
      </c>
      <c r="H35" s="171" t="s">
        <v>94</v>
      </c>
      <c r="I35" s="171" t="s">
        <v>95</v>
      </c>
      <c r="J35" s="171" t="s">
        <v>851</v>
      </c>
      <c r="K35" s="171" t="s">
        <v>96</v>
      </c>
      <c r="L35" s="129"/>
      <c r="M35" s="171" t="s">
        <v>93</v>
      </c>
      <c r="N35" s="173"/>
      <c r="O35" s="171" t="s">
        <v>856</v>
      </c>
    </row>
    <row r="36" spans="1:15" ht="12">
      <c r="A36" s="129"/>
      <c r="B36" s="14"/>
      <c r="C36" s="15"/>
      <c r="D36" s="174"/>
      <c r="E36" s="175">
        <f>IF(D36="","",VLOOKUP(D36,Item_Master!$B$4:$E$610,3))</f>
      </c>
      <c r="F36" s="16"/>
      <c r="G36" s="87">
        <f>IF($I$34="","",F36*$I$34)</f>
        <v>0</v>
      </c>
      <c r="H36" s="88">
        <f>IF(B36="","",VLOOKUP(FPA_Summary!$D$12,FPA_From_Internet!$B$27:$C$500,2))</f>
      </c>
      <c r="I36" s="88">
        <f>IF(B36="","",VLOOKUP(B36,FPA_From_Internet!$B$27:$C$500,2))</f>
      </c>
      <c r="J36" s="88">
        <f aca="true" t="shared" si="1" ref="J36:J58">IF(B36="","",IF(O36="Decrease",IF(I36/H36&lt;0.25,H36*0.25,I36),IF(I36/H36&gt;2,H36*2,I36)))</f>
      </c>
      <c r="K36" s="89" t="str">
        <f aca="true" t="shared" si="2" ref="K36:K58">IF($M36="YES",IF($J36&gt;$H36,(($J36/$H36)-1.1)*$H36*$G36,(($J36/$H36)-0.9)*$H36*$G36),"N/A")</f>
        <v>N/A</v>
      </c>
      <c r="L36" s="129"/>
      <c r="M36" s="180">
        <f aca="true" t="shared" si="3" ref="M36:M55">IF(H36="","",IF(OR($I36/$H36&lt;0.9,$I36/$H36&gt;1.1),"YES","NO"))</f>
      </c>
      <c r="N36" s="129"/>
      <c r="O36" s="104">
        <f>IF(B36="","",IF(H36/I36&gt;1,"Decrease","Increase"))</f>
      </c>
    </row>
    <row r="37" spans="1:15" ht="12">
      <c r="A37" s="129"/>
      <c r="B37" s="14"/>
      <c r="C37" s="15"/>
      <c r="D37" s="174"/>
      <c r="E37" s="175">
        <f>IF(D37="","",VLOOKUP(D37,Item_Master!$B$4:$E$610,3))</f>
      </c>
      <c r="F37" s="16"/>
      <c r="G37" s="87">
        <f aca="true" t="shared" si="4" ref="G37:G58">IF($I$34="","",F37*$I$34)</f>
        <v>0</v>
      </c>
      <c r="H37" s="88">
        <f>IF(B37="","",VLOOKUP(FPA_Summary!$D$12,FPA_From_Internet!$B$27:$C$500,2))</f>
      </c>
      <c r="I37" s="88">
        <f>IF(B37="","",VLOOKUP(B37,FPA_From_Internet!$B$27:$C$500,2))</f>
      </c>
      <c r="J37" s="88">
        <f t="shared" si="1"/>
      </c>
      <c r="K37" s="89" t="str">
        <f t="shared" si="2"/>
        <v>N/A</v>
      </c>
      <c r="L37" s="129"/>
      <c r="M37" s="180">
        <f t="shared" si="3"/>
      </c>
      <c r="N37" s="129"/>
      <c r="O37" s="104">
        <f aca="true" t="shared" si="5" ref="O37:O58">IF(B37="","",IF(H37/I37&gt;1,"Decrease","Increase"))</f>
      </c>
    </row>
    <row r="38" spans="1:15" ht="12">
      <c r="A38" s="129"/>
      <c r="B38" s="14"/>
      <c r="C38" s="15"/>
      <c r="D38" s="174"/>
      <c r="E38" s="175">
        <f>IF(D38="","",VLOOKUP(D38,Item_Master!$B$4:$E$610,3))</f>
      </c>
      <c r="F38" s="16"/>
      <c r="G38" s="87">
        <f t="shared" si="4"/>
        <v>0</v>
      </c>
      <c r="H38" s="88">
        <f>IF(B38="","",VLOOKUP(FPA_Summary!$D$12,FPA_From_Internet!$B$27:$C$500,2))</f>
      </c>
      <c r="I38" s="88">
        <f>IF(B38="","",VLOOKUP(B38,FPA_From_Internet!$B$27:$C$500,2))</f>
      </c>
      <c r="J38" s="88">
        <f t="shared" si="1"/>
      </c>
      <c r="K38" s="89" t="str">
        <f t="shared" si="2"/>
        <v>N/A</v>
      </c>
      <c r="L38" s="129"/>
      <c r="M38" s="180">
        <f t="shared" si="3"/>
      </c>
      <c r="N38" s="129"/>
      <c r="O38" s="104">
        <f t="shared" si="5"/>
      </c>
    </row>
    <row r="39" spans="1:15" ht="12">
      <c r="A39" s="129"/>
      <c r="B39" s="14"/>
      <c r="C39" s="15"/>
      <c r="D39" s="174"/>
      <c r="E39" s="175">
        <f>IF(D39="","",VLOOKUP(D39,Item_Master!$B$4:$E$610,3))</f>
      </c>
      <c r="F39" s="16"/>
      <c r="G39" s="87">
        <f t="shared" si="4"/>
        <v>0</v>
      </c>
      <c r="H39" s="88">
        <f>IF(B39="","",VLOOKUP(FPA_Summary!$D$12,FPA_From_Internet!$B$27:$C$500,2))</f>
      </c>
      <c r="I39" s="88">
        <f>IF(B39="","",VLOOKUP(B39,FPA_From_Internet!$B$27:$C$500,2))</f>
      </c>
      <c r="J39" s="88">
        <f t="shared" si="1"/>
      </c>
      <c r="K39" s="89" t="str">
        <f t="shared" si="2"/>
        <v>N/A</v>
      </c>
      <c r="L39" s="129"/>
      <c r="M39" s="180">
        <f t="shared" si="3"/>
      </c>
      <c r="N39" s="129"/>
      <c r="O39" s="104">
        <f t="shared" si="5"/>
      </c>
    </row>
    <row r="40" spans="1:15" ht="12">
      <c r="A40" s="129"/>
      <c r="B40" s="14"/>
      <c r="C40" s="15"/>
      <c r="D40" s="174"/>
      <c r="E40" s="175">
        <f>IF(D40="","",VLOOKUP(D40,Item_Master!$B$4:$E$610,3))</f>
      </c>
      <c r="F40" s="16"/>
      <c r="G40" s="87">
        <f t="shared" si="4"/>
        <v>0</v>
      </c>
      <c r="H40" s="88">
        <f>IF(B40="","",VLOOKUP(FPA_Summary!$D$12,FPA_From_Internet!$B$27:$C$500,2))</f>
      </c>
      <c r="I40" s="88">
        <f>IF(B40="","",VLOOKUP(B40,FPA_From_Internet!$B$27:$C$500,2))</f>
      </c>
      <c r="J40" s="88">
        <f t="shared" si="1"/>
      </c>
      <c r="K40" s="89" t="str">
        <f t="shared" si="2"/>
        <v>N/A</v>
      </c>
      <c r="L40" s="129"/>
      <c r="M40" s="180">
        <f t="shared" si="3"/>
      </c>
      <c r="N40" s="129"/>
      <c r="O40" s="104">
        <f t="shared" si="5"/>
      </c>
    </row>
    <row r="41" spans="1:15" ht="12">
      <c r="A41" s="129"/>
      <c r="B41" s="14"/>
      <c r="C41" s="15"/>
      <c r="D41" s="174"/>
      <c r="E41" s="175">
        <f>IF(D41="","",VLOOKUP(D41,Item_Master!$B$4:$E$610,3))</f>
      </c>
      <c r="F41" s="16"/>
      <c r="G41" s="87">
        <f t="shared" si="4"/>
        <v>0</v>
      </c>
      <c r="H41" s="88">
        <f>IF(B41="","",VLOOKUP(FPA_Summary!$D$12,FPA_From_Internet!$B$27:$C$500,2))</f>
      </c>
      <c r="I41" s="88">
        <f>IF(B41="","",VLOOKUP(B41,FPA_From_Internet!$B$27:$C$500,2))</f>
      </c>
      <c r="J41" s="88">
        <f t="shared" si="1"/>
      </c>
      <c r="K41" s="89" t="str">
        <f t="shared" si="2"/>
        <v>N/A</v>
      </c>
      <c r="L41" s="129"/>
      <c r="M41" s="180">
        <f t="shared" si="3"/>
      </c>
      <c r="N41" s="129"/>
      <c r="O41" s="104">
        <f t="shared" si="5"/>
      </c>
    </row>
    <row r="42" spans="1:15" ht="12">
      <c r="A42" s="129"/>
      <c r="B42" s="14"/>
      <c r="C42" s="15"/>
      <c r="D42" s="174"/>
      <c r="E42" s="175">
        <f>IF(D42="","",VLOOKUP(D42,Item_Master!$B$4:$E$610,3))</f>
      </c>
      <c r="F42" s="16"/>
      <c r="G42" s="87">
        <f t="shared" si="4"/>
        <v>0</v>
      </c>
      <c r="H42" s="88">
        <f>IF(B42="","",VLOOKUP(FPA_Summary!$D$12,FPA_From_Internet!$B$27:$C$500,2))</f>
      </c>
      <c r="I42" s="88">
        <f>IF(B42="","",VLOOKUP(B42,FPA_From_Internet!$B$27:$C$500,2))</f>
      </c>
      <c r="J42" s="88">
        <f t="shared" si="1"/>
      </c>
      <c r="K42" s="89" t="str">
        <f t="shared" si="2"/>
        <v>N/A</v>
      </c>
      <c r="L42" s="129"/>
      <c r="M42" s="180">
        <f t="shared" si="3"/>
      </c>
      <c r="N42" s="129"/>
      <c r="O42" s="104">
        <f t="shared" si="5"/>
      </c>
    </row>
    <row r="43" spans="1:15" ht="12">
      <c r="A43" s="129"/>
      <c r="B43" s="14"/>
      <c r="C43" s="15"/>
      <c r="D43" s="174"/>
      <c r="E43" s="175">
        <f>IF(D43="","",VLOOKUP(D43,Item_Master!$B$4:$E$610,3))</f>
      </c>
      <c r="F43" s="16"/>
      <c r="G43" s="87">
        <f t="shared" si="4"/>
        <v>0</v>
      </c>
      <c r="H43" s="88">
        <f>IF(B43="","",VLOOKUP(FPA_Summary!$D$12,FPA_From_Internet!$B$27:$C$500,2))</f>
      </c>
      <c r="I43" s="88">
        <f>IF(B43="","",VLOOKUP(B43,FPA_From_Internet!$B$27:$C$500,2))</f>
      </c>
      <c r="J43" s="88">
        <f t="shared" si="1"/>
      </c>
      <c r="K43" s="89" t="str">
        <f t="shared" si="2"/>
        <v>N/A</v>
      </c>
      <c r="L43" s="129"/>
      <c r="M43" s="180">
        <f t="shared" si="3"/>
      </c>
      <c r="N43" s="129"/>
      <c r="O43" s="104">
        <f t="shared" si="5"/>
      </c>
    </row>
    <row r="44" spans="1:15" ht="12">
      <c r="A44" s="129"/>
      <c r="B44" s="14"/>
      <c r="C44" s="15"/>
      <c r="D44" s="174"/>
      <c r="E44" s="175">
        <f>IF(D44="","",VLOOKUP(D44,Item_Master!$B$4:$E$610,3))</f>
      </c>
      <c r="F44" s="16"/>
      <c r="G44" s="87">
        <f t="shared" si="4"/>
        <v>0</v>
      </c>
      <c r="H44" s="88">
        <f>IF(B44="","",VLOOKUP(FPA_Summary!$D$12,FPA_From_Internet!$B$27:$C$500,2))</f>
      </c>
      <c r="I44" s="88">
        <f>IF(B44="","",VLOOKUP(B44,FPA_From_Internet!$B$27:$C$500,2))</f>
      </c>
      <c r="J44" s="88">
        <f t="shared" si="1"/>
      </c>
      <c r="K44" s="89" t="str">
        <f t="shared" si="2"/>
        <v>N/A</v>
      </c>
      <c r="L44" s="129"/>
      <c r="M44" s="180">
        <f t="shared" si="3"/>
      </c>
      <c r="N44" s="129"/>
      <c r="O44" s="104">
        <f t="shared" si="5"/>
      </c>
    </row>
    <row r="45" spans="1:15" ht="12">
      <c r="A45" s="129"/>
      <c r="B45" s="14"/>
      <c r="C45" s="15"/>
      <c r="D45" s="174"/>
      <c r="E45" s="175">
        <f>IF(D45="","",VLOOKUP(D45,Item_Master!$B$4:$E$610,3))</f>
      </c>
      <c r="F45" s="16"/>
      <c r="G45" s="87">
        <f t="shared" si="4"/>
        <v>0</v>
      </c>
      <c r="H45" s="88">
        <f>IF(B45="","",VLOOKUP(FPA_Summary!$D$12,FPA_From_Internet!$B$27:$C$500,2))</f>
      </c>
      <c r="I45" s="88">
        <f>IF(B45="","",VLOOKUP(B45,FPA_From_Internet!$B$27:$C$500,2))</f>
      </c>
      <c r="J45" s="88">
        <f t="shared" si="1"/>
      </c>
      <c r="K45" s="89" t="str">
        <f t="shared" si="2"/>
        <v>N/A</v>
      </c>
      <c r="L45" s="129"/>
      <c r="M45" s="180">
        <f t="shared" si="3"/>
      </c>
      <c r="N45" s="129"/>
      <c r="O45" s="104">
        <f t="shared" si="5"/>
      </c>
    </row>
    <row r="46" spans="1:15" ht="12">
      <c r="A46" s="129"/>
      <c r="B46" s="14"/>
      <c r="C46" s="15"/>
      <c r="D46" s="174"/>
      <c r="E46" s="175">
        <f>IF(D46="","",VLOOKUP(D46,Item_Master!$B$4:$E$610,3))</f>
      </c>
      <c r="F46" s="16"/>
      <c r="G46" s="87">
        <f t="shared" si="4"/>
        <v>0</v>
      </c>
      <c r="H46" s="88">
        <f>IF(B46="","",VLOOKUP(FPA_Summary!$D$12,FPA_From_Internet!$B$27:$C$500,2))</f>
      </c>
      <c r="I46" s="88">
        <f>IF(B46="","",VLOOKUP(B46,FPA_From_Internet!$B$27:$C$500,2))</f>
      </c>
      <c r="J46" s="88">
        <f t="shared" si="1"/>
      </c>
      <c r="K46" s="89" t="str">
        <f t="shared" si="2"/>
        <v>N/A</v>
      </c>
      <c r="L46" s="129"/>
      <c r="M46" s="180">
        <f t="shared" si="3"/>
      </c>
      <c r="N46" s="129"/>
      <c r="O46" s="104">
        <f t="shared" si="5"/>
      </c>
    </row>
    <row r="47" spans="1:15" ht="12">
      <c r="A47" s="129"/>
      <c r="B47" s="14"/>
      <c r="C47" s="15"/>
      <c r="D47" s="174"/>
      <c r="E47" s="175">
        <f>IF(D47="","",VLOOKUP(D47,Item_Master!$B$4:$E$610,3))</f>
      </c>
      <c r="F47" s="16"/>
      <c r="G47" s="87">
        <f t="shared" si="4"/>
        <v>0</v>
      </c>
      <c r="H47" s="88">
        <f>IF(B47="","",VLOOKUP(FPA_Summary!$D$12,FPA_From_Internet!$B$27:$C$500,2))</f>
      </c>
      <c r="I47" s="88">
        <f>IF(B47="","",VLOOKUP(B47,FPA_From_Internet!$B$27:$C$500,2))</f>
      </c>
      <c r="J47" s="88">
        <f t="shared" si="1"/>
      </c>
      <c r="K47" s="89" t="str">
        <f t="shared" si="2"/>
        <v>N/A</v>
      </c>
      <c r="L47" s="129"/>
      <c r="M47" s="180">
        <f t="shared" si="3"/>
      </c>
      <c r="N47" s="129"/>
      <c r="O47" s="104">
        <f t="shared" si="5"/>
      </c>
    </row>
    <row r="48" spans="1:15" ht="12">
      <c r="A48" s="129"/>
      <c r="B48" s="14"/>
      <c r="C48" s="15"/>
      <c r="D48" s="174"/>
      <c r="E48" s="175">
        <f>IF(D48="","",VLOOKUP(D48,Item_Master!$B$4:$E$610,3))</f>
      </c>
      <c r="F48" s="16"/>
      <c r="G48" s="87">
        <f t="shared" si="4"/>
        <v>0</v>
      </c>
      <c r="H48" s="88">
        <f>IF(B48="","",VLOOKUP(FPA_Summary!$D$12,FPA_From_Internet!$B$27:$C$500,2))</f>
      </c>
      <c r="I48" s="88">
        <f>IF(B48="","",VLOOKUP(B48,FPA_From_Internet!$B$27:$C$500,2))</f>
      </c>
      <c r="J48" s="88">
        <f t="shared" si="1"/>
      </c>
      <c r="K48" s="89" t="str">
        <f t="shared" si="2"/>
        <v>N/A</v>
      </c>
      <c r="L48" s="129"/>
      <c r="M48" s="180">
        <f t="shared" si="3"/>
      </c>
      <c r="N48" s="129"/>
      <c r="O48" s="104">
        <f t="shared" si="5"/>
      </c>
    </row>
    <row r="49" spans="1:15" ht="12">
      <c r="A49" s="129"/>
      <c r="B49" s="14"/>
      <c r="C49" s="15"/>
      <c r="D49" s="174"/>
      <c r="E49" s="175">
        <f>IF(D49="","",VLOOKUP(D49,Item_Master!$B$4:$E$610,3))</f>
      </c>
      <c r="F49" s="16"/>
      <c r="G49" s="87">
        <f t="shared" si="4"/>
        <v>0</v>
      </c>
      <c r="H49" s="88">
        <f>IF(B49="","",VLOOKUP(FPA_Summary!$D$12,FPA_From_Internet!$B$27:$C$500,2))</f>
      </c>
      <c r="I49" s="88">
        <f>IF(B49="","",VLOOKUP(B49,FPA_From_Internet!$B$27:$C$500,2))</f>
      </c>
      <c r="J49" s="88">
        <f t="shared" si="1"/>
      </c>
      <c r="K49" s="89" t="str">
        <f t="shared" si="2"/>
        <v>N/A</v>
      </c>
      <c r="L49" s="129"/>
      <c r="M49" s="180">
        <f t="shared" si="3"/>
      </c>
      <c r="N49" s="129"/>
      <c r="O49" s="104">
        <f t="shared" si="5"/>
      </c>
    </row>
    <row r="50" spans="1:15" ht="12">
      <c r="A50" s="129"/>
      <c r="B50" s="14"/>
      <c r="C50" s="15"/>
      <c r="D50" s="174"/>
      <c r="E50" s="175">
        <f>IF(D50="","",VLOOKUP(D50,Item_Master!$B$4:$E$610,3))</f>
      </c>
      <c r="F50" s="16"/>
      <c r="G50" s="87">
        <f t="shared" si="4"/>
        <v>0</v>
      </c>
      <c r="H50" s="88">
        <f>IF(B50="","",VLOOKUP(FPA_Summary!$D$12,FPA_From_Internet!$B$27:$C$500,2))</f>
      </c>
      <c r="I50" s="88">
        <f>IF(B50="","",VLOOKUP(B50,FPA_From_Internet!$B$27:$C$500,2))</f>
      </c>
      <c r="J50" s="88">
        <f t="shared" si="1"/>
      </c>
      <c r="K50" s="89" t="str">
        <f t="shared" si="2"/>
        <v>N/A</v>
      </c>
      <c r="L50" s="129"/>
      <c r="M50" s="180">
        <f t="shared" si="3"/>
      </c>
      <c r="N50" s="129"/>
      <c r="O50" s="104">
        <f t="shared" si="5"/>
      </c>
    </row>
    <row r="51" spans="1:15" ht="12">
      <c r="A51" s="129"/>
      <c r="B51" s="14"/>
      <c r="C51" s="15"/>
      <c r="D51" s="174"/>
      <c r="E51" s="175">
        <f>IF(D51="","",VLOOKUP(D51,Item_Master!$B$4:$E$610,3))</f>
      </c>
      <c r="F51" s="16"/>
      <c r="G51" s="87">
        <f t="shared" si="4"/>
        <v>0</v>
      </c>
      <c r="H51" s="88">
        <f>IF(B51="","",VLOOKUP(FPA_Summary!$D$12,FPA_From_Internet!$B$27:$C$500,2))</f>
      </c>
      <c r="I51" s="88">
        <f>IF(B51="","",VLOOKUP(B51,FPA_From_Internet!$B$27:$C$500,2))</f>
      </c>
      <c r="J51" s="88">
        <f t="shared" si="1"/>
      </c>
      <c r="K51" s="89" t="str">
        <f t="shared" si="2"/>
        <v>N/A</v>
      </c>
      <c r="L51" s="129"/>
      <c r="M51" s="180">
        <f t="shared" si="3"/>
      </c>
      <c r="N51" s="129"/>
      <c r="O51" s="104">
        <f t="shared" si="5"/>
      </c>
    </row>
    <row r="52" spans="1:15" ht="12">
      <c r="A52" s="129"/>
      <c r="B52" s="14"/>
      <c r="C52" s="15"/>
      <c r="D52" s="174"/>
      <c r="E52" s="175">
        <f>IF(D52="","",VLOOKUP(D52,Item_Master!$B$4:$E$610,3))</f>
      </c>
      <c r="F52" s="16"/>
      <c r="G52" s="87">
        <f t="shared" si="4"/>
        <v>0</v>
      </c>
      <c r="H52" s="88">
        <f>IF(B52="","",VLOOKUP(FPA_Summary!$D$12,FPA_From_Internet!$B$27:$C$500,2))</f>
      </c>
      <c r="I52" s="88">
        <f>IF(B52="","",VLOOKUP(B52,FPA_From_Internet!$B$27:$C$500,2))</f>
      </c>
      <c r="J52" s="88">
        <f t="shared" si="1"/>
      </c>
      <c r="K52" s="89" t="str">
        <f t="shared" si="2"/>
        <v>N/A</v>
      </c>
      <c r="L52" s="129"/>
      <c r="M52" s="180">
        <f t="shared" si="3"/>
      </c>
      <c r="N52" s="129"/>
      <c r="O52" s="104">
        <f t="shared" si="5"/>
      </c>
    </row>
    <row r="53" spans="1:15" ht="12">
      <c r="A53" s="129"/>
      <c r="B53" s="14"/>
      <c r="C53" s="15"/>
      <c r="D53" s="174"/>
      <c r="E53" s="175">
        <f>IF(D53="","",VLOOKUP(D53,Item_Master!$B$4:$E$610,3))</f>
      </c>
      <c r="F53" s="16"/>
      <c r="G53" s="87">
        <f t="shared" si="4"/>
        <v>0</v>
      </c>
      <c r="H53" s="88">
        <f>IF(B53="","",VLOOKUP(FPA_Summary!$D$12,FPA_From_Internet!$B$27:$C$500,2))</f>
      </c>
      <c r="I53" s="88">
        <f>IF(B53="","",VLOOKUP(B53,FPA_From_Internet!$B$27:$C$500,2))</f>
      </c>
      <c r="J53" s="88">
        <f t="shared" si="1"/>
      </c>
      <c r="K53" s="89" t="str">
        <f t="shared" si="2"/>
        <v>N/A</v>
      </c>
      <c r="L53" s="129"/>
      <c r="M53" s="180">
        <f t="shared" si="3"/>
      </c>
      <c r="N53" s="129"/>
      <c r="O53" s="104">
        <f t="shared" si="5"/>
      </c>
    </row>
    <row r="54" spans="1:15" ht="12">
      <c r="A54" s="129"/>
      <c r="B54" s="14"/>
      <c r="C54" s="15"/>
      <c r="D54" s="174"/>
      <c r="E54" s="175">
        <f>IF(D54="","",VLOOKUP(D54,Item_Master!$B$4:$E$610,3))</f>
      </c>
      <c r="F54" s="16"/>
      <c r="G54" s="87">
        <f t="shared" si="4"/>
        <v>0</v>
      </c>
      <c r="H54" s="88">
        <f>IF(B54="","",VLOOKUP(FPA_Summary!$D$12,FPA_From_Internet!$B$27:$C$500,2))</f>
      </c>
      <c r="I54" s="88">
        <f>IF(B54="","",VLOOKUP(B54,FPA_From_Internet!$B$27:$C$500,2))</f>
      </c>
      <c r="J54" s="88">
        <f t="shared" si="1"/>
      </c>
      <c r="K54" s="89" t="str">
        <f t="shared" si="2"/>
        <v>N/A</v>
      </c>
      <c r="L54" s="129"/>
      <c r="M54" s="180">
        <f t="shared" si="3"/>
      </c>
      <c r="N54" s="129"/>
      <c r="O54" s="104">
        <f t="shared" si="5"/>
      </c>
    </row>
    <row r="55" spans="1:15" ht="12">
      <c r="A55" s="129"/>
      <c r="B55" s="14"/>
      <c r="C55" s="15"/>
      <c r="D55" s="174"/>
      <c r="E55" s="175">
        <f>IF(D55="","",VLOOKUP(D55,Item_Master!$B$4:$E$610,3))</f>
      </c>
      <c r="F55" s="16"/>
      <c r="G55" s="87">
        <f t="shared" si="4"/>
        <v>0</v>
      </c>
      <c r="H55" s="88">
        <f>IF(B55="","",VLOOKUP(FPA_Summary!$D$12,FPA_From_Internet!$B$27:$C$500,2))</f>
      </c>
      <c r="I55" s="88">
        <f>IF(B55="","",VLOOKUP(B55,FPA_From_Internet!$B$27:$C$500,2))</f>
      </c>
      <c r="J55" s="88">
        <f t="shared" si="1"/>
      </c>
      <c r="K55" s="89" t="str">
        <f t="shared" si="2"/>
        <v>N/A</v>
      </c>
      <c r="L55" s="129"/>
      <c r="M55" s="180">
        <f t="shared" si="3"/>
      </c>
      <c r="N55" s="129"/>
      <c r="O55" s="104">
        <f t="shared" si="5"/>
      </c>
    </row>
    <row r="56" spans="1:15" ht="12">
      <c r="A56" s="129"/>
      <c r="B56" s="14"/>
      <c r="C56" s="15"/>
      <c r="D56" s="31"/>
      <c r="E56" s="175">
        <f>IF(D56="","",VLOOKUP(D56,Item_Master!$B$4:$E$610,3))</f>
      </c>
      <c r="F56" s="16"/>
      <c r="G56" s="87">
        <f t="shared" si="4"/>
        <v>0</v>
      </c>
      <c r="H56" s="88">
        <f>IF(B56="","",VLOOKUP(FPA_Summary!$D$12,FPA_From_Internet!$B$27:$C$500,2))</f>
      </c>
      <c r="I56" s="88">
        <f>IF(B56="","",VLOOKUP(B56,FPA_From_Internet!$B$27:$C$500,2))</f>
      </c>
      <c r="J56" s="88">
        <f t="shared" si="1"/>
      </c>
      <c r="K56" s="89" t="str">
        <f t="shared" si="2"/>
        <v>N/A</v>
      </c>
      <c r="L56" s="129"/>
      <c r="M56" s="180">
        <f>IF(H56="","",IF(OR($I56/$H56&lt;0.9,$I56/$H56&gt;1.1),"YES","NO"))</f>
      </c>
      <c r="N56" s="129"/>
      <c r="O56" s="104">
        <f t="shared" si="5"/>
      </c>
    </row>
    <row r="57" spans="1:15" ht="12">
      <c r="A57" s="129"/>
      <c r="B57" s="14"/>
      <c r="C57" s="15"/>
      <c r="D57" s="31"/>
      <c r="E57" s="175">
        <f>IF(D57="","",VLOOKUP(D57,Item_Master!$B$4:$E$610,3))</f>
      </c>
      <c r="F57" s="16"/>
      <c r="G57" s="87">
        <f t="shared" si="4"/>
        <v>0</v>
      </c>
      <c r="H57" s="88">
        <f>IF(B57="","",VLOOKUP(FPA_Summary!$D$12,FPA_From_Internet!$B$27:$C$500,2))</f>
      </c>
      <c r="I57" s="88">
        <f>IF(B57="","",VLOOKUP(B57,FPA_From_Internet!$B$27:$C$500,2))</f>
      </c>
      <c r="J57" s="88">
        <f t="shared" si="1"/>
      </c>
      <c r="K57" s="89" t="str">
        <f t="shared" si="2"/>
        <v>N/A</v>
      </c>
      <c r="L57" s="129"/>
      <c r="M57" s="180">
        <f>IF(H57="","",IF(OR($I57/$H57&lt;0.9,$I57/$H57&gt;1.1),"YES","NO"))</f>
      </c>
      <c r="N57" s="129"/>
      <c r="O57" s="104">
        <f t="shared" si="5"/>
      </c>
    </row>
    <row r="58" spans="1:15" ht="12">
      <c r="A58" s="129"/>
      <c r="B58" s="14"/>
      <c r="C58" s="15"/>
      <c r="D58" s="31"/>
      <c r="E58" s="175">
        <f>IF(D58="","",VLOOKUP(D58,Item_Master!$B$4:$E$610,3))</f>
      </c>
      <c r="F58" s="16"/>
      <c r="G58" s="87">
        <f t="shared" si="4"/>
        <v>0</v>
      </c>
      <c r="H58" s="88">
        <f>IF(B58="","",VLOOKUP(FPA_Summary!$D$12,FPA_From_Internet!$B$27:$C$500,2))</f>
      </c>
      <c r="I58" s="88">
        <f>IF(B58="","",VLOOKUP(B58,FPA_From_Internet!$B$27:$C$500,2))</f>
      </c>
      <c r="J58" s="88">
        <f t="shared" si="1"/>
      </c>
      <c r="K58" s="89" t="str">
        <f t="shared" si="2"/>
        <v>N/A</v>
      </c>
      <c r="L58" s="129"/>
      <c r="M58" s="180">
        <f>IF(H58="","",IF(OR($I58/$H58&lt;0.9,$I58/$H58&gt;1.1),"YES","NO"))</f>
      </c>
      <c r="N58" s="129"/>
      <c r="O58" s="104">
        <f t="shared" si="5"/>
      </c>
    </row>
    <row r="59" spans="1:14" ht="12.75">
      <c r="A59" s="129"/>
      <c r="B59" s="181"/>
      <c r="C59" s="182"/>
      <c r="D59" s="182"/>
      <c r="E59" s="181" t="s">
        <v>931</v>
      </c>
      <c r="F59" s="183">
        <f>SUM(F36:F57)</f>
        <v>0</v>
      </c>
      <c r="G59" s="83"/>
      <c r="H59" s="184"/>
      <c r="I59" s="184"/>
      <c r="J59" s="184"/>
      <c r="K59" s="185">
        <f>SUM(K36:K57)</f>
        <v>0</v>
      </c>
      <c r="L59" s="129"/>
      <c r="M59" s="186"/>
      <c r="N59" s="129"/>
    </row>
    <row r="60" spans="1:14" ht="12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</sheetData>
  <sheetProtection/>
  <conditionalFormatting sqref="F31">
    <cfRule type="cellIs" priority="3" dxfId="1" operator="greaterThanOrEqual" stopIfTrue="1">
      <formula>$F$32</formula>
    </cfRule>
    <cfRule type="cellIs" priority="4" dxfId="0" operator="lessThan" stopIfTrue="1">
      <formula>$F$32</formula>
    </cfRule>
  </conditionalFormatting>
  <conditionalFormatting sqref="J31">
    <cfRule type="cellIs" priority="1" dxfId="1" operator="greaterThanOrEqual" stopIfTrue="1">
      <formula>$F$32</formula>
    </cfRule>
    <cfRule type="cellIs" priority="2" dxfId="0" operator="lessThan" stopIfTrue="1">
      <formula>$F$32</formula>
    </cfRule>
  </conditionalFormatting>
  <dataValidations count="1">
    <dataValidation type="list" allowBlank="1" showInputMessage="1" showErrorMessage="1" sqref="H15:H30 K15:K30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60"/>
  <sheetViews>
    <sheetView showGridLines="0" zoomScalePageLayoutView="0" workbookViewId="0" topLeftCell="A1">
      <selection activeCell="J57" sqref="J57"/>
    </sheetView>
  </sheetViews>
  <sheetFormatPr defaultColWidth="9.28125" defaultRowHeight="12.75"/>
  <cols>
    <col min="1" max="1" width="1.7109375" style="35" customWidth="1"/>
    <col min="2" max="2" width="11.28125" style="35" customWidth="1"/>
    <col min="3" max="3" width="9.421875" style="35" customWidth="1"/>
    <col min="4" max="4" width="13.00390625" style="35" customWidth="1"/>
    <col min="5" max="5" width="57.28125" style="35" customWidth="1"/>
    <col min="6" max="6" width="15.28125" style="35" customWidth="1"/>
    <col min="7" max="7" width="11.421875" style="35" customWidth="1"/>
    <col min="8" max="8" width="10.7109375" style="35" customWidth="1"/>
    <col min="9" max="10" width="9.28125" style="35" customWidth="1"/>
    <col min="11" max="11" width="14.28125" style="35" customWidth="1"/>
    <col min="12" max="12" width="1.7109375" style="35" customWidth="1"/>
    <col min="13" max="13" width="9.28125" style="35" customWidth="1"/>
    <col min="14" max="14" width="1.7109375" style="35" customWidth="1"/>
    <col min="15" max="16384" width="9.28125" style="35" customWidth="1"/>
  </cols>
  <sheetData>
    <row r="1" spans="1:14" ht="12.75">
      <c r="A1" s="38"/>
      <c r="B1" s="54" t="s">
        <v>108</v>
      </c>
      <c r="C1" s="55" t="s">
        <v>76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">
      <c r="A2" s="38"/>
      <c r="B2" s="38"/>
      <c r="C2" s="37" t="s">
        <v>109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">
      <c r="A3" s="38"/>
      <c r="B3" s="38"/>
      <c r="C3" s="37" t="s">
        <v>110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">
      <c r="A4" s="38"/>
      <c r="B4" s="38"/>
      <c r="C4" s="37" t="s">
        <v>111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2">
      <c r="A5" s="38"/>
      <c r="B5" s="38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5">
      <c r="A7" s="38"/>
      <c r="B7" s="39" t="s">
        <v>92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5">
      <c r="A8" s="38"/>
      <c r="B8" s="39" t="s">
        <v>824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">
      <c r="A9" s="38"/>
      <c r="B9" s="39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2.75">
      <c r="A10" s="38"/>
      <c r="B10" s="56" t="s">
        <v>103</v>
      </c>
      <c r="C10" s="57" t="str">
        <f>FPA_Summary!D11</f>
        <v>OTT-SR-19-003.10</v>
      </c>
      <c r="D10" s="57"/>
      <c r="E10" s="43" t="s">
        <v>106</v>
      </c>
      <c r="F10" s="57">
        <f>FPA_Summary!H11</f>
        <v>25526</v>
      </c>
      <c r="G10" s="58"/>
      <c r="H10" s="59" t="s">
        <v>105</v>
      </c>
      <c r="I10" s="60">
        <f>FPA_Summary!K11</f>
        <v>20088021</v>
      </c>
      <c r="J10" s="105"/>
      <c r="K10" s="38"/>
      <c r="L10" s="38"/>
      <c r="M10" s="38"/>
      <c r="N10" s="38"/>
    </row>
    <row r="11" spans="1:14" ht="12.75">
      <c r="A11" s="38"/>
      <c r="B11" s="61" t="s">
        <v>104</v>
      </c>
      <c r="C11" s="62">
        <f>FPA_Summary!D12</f>
        <v>44105</v>
      </c>
      <c r="D11" s="63"/>
      <c r="E11" s="64" t="s">
        <v>107</v>
      </c>
      <c r="F11" s="63" t="str">
        <f>FPA_Summary!I12</f>
        <v>C. Patrick Dille 10/2/2009</v>
      </c>
      <c r="G11" s="63"/>
      <c r="H11" s="63"/>
      <c r="I11" s="65"/>
      <c r="J11" s="68"/>
      <c r="K11" s="38"/>
      <c r="L11" s="38"/>
      <c r="M11" s="38"/>
      <c r="N11" s="38"/>
    </row>
    <row r="12" spans="1:14" ht="12.75">
      <c r="A12" s="38"/>
      <c r="B12" s="66"/>
      <c r="C12" s="66"/>
      <c r="D12" s="67"/>
      <c r="E12" s="68"/>
      <c r="F12" s="68"/>
      <c r="G12" s="66"/>
      <c r="H12" s="68"/>
      <c r="I12" s="68"/>
      <c r="J12" s="68"/>
      <c r="K12" s="69"/>
      <c r="L12" s="38"/>
      <c r="M12" s="38"/>
      <c r="N12" s="38"/>
    </row>
    <row r="13" spans="1:14" ht="12.75">
      <c r="A13" s="38"/>
      <c r="B13" s="70" t="s">
        <v>99</v>
      </c>
      <c r="C13" s="70"/>
      <c r="D13" s="71"/>
      <c r="E13" s="38"/>
      <c r="F13" s="38"/>
      <c r="G13" s="38"/>
      <c r="H13" s="71"/>
      <c r="I13" s="71"/>
      <c r="J13" s="71"/>
      <c r="K13" s="38"/>
      <c r="L13" s="38"/>
      <c r="M13" s="38"/>
      <c r="N13" s="38"/>
    </row>
    <row r="14" spans="1:14" ht="39">
      <c r="A14" s="38"/>
      <c r="B14" s="38"/>
      <c r="C14" s="1" t="s">
        <v>83</v>
      </c>
      <c r="D14" s="1" t="s">
        <v>133</v>
      </c>
      <c r="E14" s="1" t="s">
        <v>60</v>
      </c>
      <c r="F14" s="73" t="s">
        <v>89</v>
      </c>
      <c r="G14" s="101"/>
      <c r="H14" s="1" t="s">
        <v>132</v>
      </c>
      <c r="I14" s="74"/>
      <c r="J14" s="74"/>
      <c r="K14" s="75"/>
      <c r="L14" s="75"/>
      <c r="M14" s="38"/>
      <c r="N14" s="38"/>
    </row>
    <row r="15" spans="1:14" ht="12">
      <c r="A15" s="38"/>
      <c r="B15" s="38"/>
      <c r="C15" s="15">
        <v>51</v>
      </c>
      <c r="D15" s="124" t="s">
        <v>892</v>
      </c>
      <c r="E15" s="76" t="str">
        <f>IF(D15="","",VLOOKUP(D15,Item_Master!$B$4:$E$610,3))</f>
        <v>ASPHALT CONCRETE SURFACE COURSE, 9.5 MM, TYPE A (446), AS PER PLAN</v>
      </c>
      <c r="F15" s="97">
        <v>8753</v>
      </c>
      <c r="G15" s="102"/>
      <c r="H15" s="15" t="s">
        <v>97</v>
      </c>
      <c r="I15" s="68"/>
      <c r="J15" s="68"/>
      <c r="K15" s="38"/>
      <c r="L15" s="38"/>
      <c r="M15" s="38"/>
      <c r="N15" s="38"/>
    </row>
    <row r="16" spans="1:14" ht="12">
      <c r="A16" s="38"/>
      <c r="B16" s="38"/>
      <c r="C16" s="15">
        <v>52</v>
      </c>
      <c r="D16" s="124" t="s">
        <v>855</v>
      </c>
      <c r="E16" s="76" t="str">
        <f>IF(D16="","",VLOOKUP(D16,Item_Master!$B$4:$E$610,3))</f>
        <v>ASPHALT CONCRETE SURFACE COURSE, 9.5 MM, TYPE B (448), AS</v>
      </c>
      <c r="F16" s="97">
        <v>5235</v>
      </c>
      <c r="G16" s="102"/>
      <c r="H16" s="15" t="s">
        <v>97</v>
      </c>
      <c r="I16" s="68"/>
      <c r="J16" s="68"/>
      <c r="K16" s="38"/>
      <c r="L16" s="38"/>
      <c r="M16" s="38"/>
      <c r="N16" s="38"/>
    </row>
    <row r="17" spans="1:14" ht="12">
      <c r="A17" s="38"/>
      <c r="B17" s="38"/>
      <c r="C17" s="15">
        <v>57</v>
      </c>
      <c r="D17" s="124" t="s">
        <v>230</v>
      </c>
      <c r="E17" s="76" t="str">
        <f>IF(D17="","",VLOOKUP(D17,Item_Master!$B$4:$E$610,3))</f>
        <v>ASPHALT CONCRETE BASE, PG64-22</v>
      </c>
      <c r="F17" s="97">
        <v>22484</v>
      </c>
      <c r="G17" s="102"/>
      <c r="H17" s="15" t="s">
        <v>97</v>
      </c>
      <c r="I17" s="68"/>
      <c r="J17" s="68"/>
      <c r="K17" s="38"/>
      <c r="L17" s="38"/>
      <c r="M17" s="38"/>
      <c r="N17" s="38"/>
    </row>
    <row r="18" spans="1:14" ht="12">
      <c r="A18" s="38"/>
      <c r="B18" s="38"/>
      <c r="C18" s="15">
        <v>85</v>
      </c>
      <c r="D18" s="124" t="s">
        <v>245</v>
      </c>
      <c r="E18" s="76" t="str">
        <f>IF(D18="","",VLOOKUP(D18,Item_Master!$B$4:$E$610,3))</f>
        <v>Asphalt Concrete Surface Course 12.5mm, Type A(447) 1.5” </v>
      </c>
      <c r="F18" s="97">
        <v>24</v>
      </c>
      <c r="G18" s="102"/>
      <c r="H18" s="15" t="s">
        <v>97</v>
      </c>
      <c r="I18" s="68"/>
      <c r="J18" s="68"/>
      <c r="K18" s="38"/>
      <c r="L18" s="38"/>
      <c r="M18" s="38"/>
      <c r="N18" s="38"/>
    </row>
    <row r="19" spans="1:14" ht="12">
      <c r="A19" s="38"/>
      <c r="B19" s="38"/>
      <c r="C19" s="15">
        <v>53</v>
      </c>
      <c r="D19" s="124" t="s">
        <v>267</v>
      </c>
      <c r="E19" s="76" t="str">
        <f>IF(D19="","",VLOOKUP(D19,Item_Master!$B$4:$E$610,3))</f>
        <v>ASPHALT CONCRETE INTERMEDIATE COURSE, 19 MM, TYPE A (448),</v>
      </c>
      <c r="F19" s="97">
        <v>139</v>
      </c>
      <c r="G19" s="102"/>
      <c r="H19" s="15" t="s">
        <v>97</v>
      </c>
      <c r="I19" s="68"/>
      <c r="J19" s="68"/>
      <c r="K19" s="38"/>
      <c r="L19" s="38"/>
      <c r="M19" s="38"/>
      <c r="N19" s="38"/>
    </row>
    <row r="20" spans="1:14" ht="12">
      <c r="A20" s="38"/>
      <c r="B20" s="38"/>
      <c r="C20" s="15">
        <v>76</v>
      </c>
      <c r="D20" s="124" t="s">
        <v>245</v>
      </c>
      <c r="E20" s="76" t="str">
        <f>IF(D20="","",VLOOKUP(D20,Item_Master!$B$4:$E$610,3))</f>
        <v>Asphalt Concrete Surface Course 12.5mm, Type A(447) 1.5” </v>
      </c>
      <c r="F20" s="97">
        <v>19</v>
      </c>
      <c r="G20" s="102"/>
      <c r="H20" s="15" t="s">
        <v>97</v>
      </c>
      <c r="I20" s="68"/>
      <c r="J20" s="68"/>
      <c r="K20" s="38"/>
      <c r="L20" s="38"/>
      <c r="M20" s="38"/>
      <c r="N20" s="38"/>
    </row>
    <row r="21" spans="1:14" ht="12">
      <c r="A21" s="38"/>
      <c r="B21" s="38"/>
      <c r="C21" s="15"/>
      <c r="D21" s="126"/>
      <c r="E21" s="76">
        <f>IF(D21="","",VLOOKUP(D21,Item_Master!$B$4:$E$610,3))</f>
      </c>
      <c r="F21" s="97"/>
      <c r="G21" s="102"/>
      <c r="H21" s="15" t="s">
        <v>97</v>
      </c>
      <c r="I21" s="68"/>
      <c r="J21" s="68"/>
      <c r="K21" s="38"/>
      <c r="L21" s="38"/>
      <c r="M21" s="38"/>
      <c r="N21" s="38"/>
    </row>
    <row r="22" spans="1:14" ht="12">
      <c r="A22" s="38"/>
      <c r="B22" s="38"/>
      <c r="C22" s="15"/>
      <c r="D22" s="126"/>
      <c r="E22" s="76">
        <f>IF(D22="","",VLOOKUP(D22,Item_Master!$B$4:$E$610,3))</f>
      </c>
      <c r="F22" s="97"/>
      <c r="G22" s="102"/>
      <c r="H22" s="15" t="s">
        <v>97</v>
      </c>
      <c r="I22" s="68"/>
      <c r="J22" s="68"/>
      <c r="K22" s="38"/>
      <c r="L22" s="38"/>
      <c r="M22" s="38"/>
      <c r="N22" s="38"/>
    </row>
    <row r="23" spans="1:14" ht="12">
      <c r="A23" s="38"/>
      <c r="B23" s="38"/>
      <c r="C23" s="15"/>
      <c r="D23" s="126"/>
      <c r="E23" s="76">
        <f>IF(D23="","",VLOOKUP(D23,Item_Master!$B$4:$E$610,3))</f>
      </c>
      <c r="F23" s="97"/>
      <c r="G23" s="102"/>
      <c r="H23" s="15" t="s">
        <v>97</v>
      </c>
      <c r="I23" s="68"/>
      <c r="J23" s="68"/>
      <c r="K23" s="38"/>
      <c r="L23" s="38"/>
      <c r="M23" s="38"/>
      <c r="N23" s="38"/>
    </row>
    <row r="24" spans="1:14" ht="12">
      <c r="A24" s="38"/>
      <c r="B24" s="38"/>
      <c r="C24" s="15"/>
      <c r="D24" s="126"/>
      <c r="E24" s="76">
        <f>IF(D24="","",VLOOKUP(D24,Item_Master!$B$4:$E$610,3))</f>
      </c>
      <c r="F24" s="97"/>
      <c r="G24" s="102"/>
      <c r="H24" s="15" t="s">
        <v>97</v>
      </c>
      <c r="I24" s="68"/>
      <c r="J24" s="68"/>
      <c r="K24" s="38"/>
      <c r="L24" s="38"/>
      <c r="M24" s="38"/>
      <c r="N24" s="38"/>
    </row>
    <row r="25" spans="1:14" ht="12">
      <c r="A25" s="38"/>
      <c r="B25" s="38"/>
      <c r="C25" s="15"/>
      <c r="D25" s="127"/>
      <c r="E25" s="76">
        <f>IF(D25="","",VLOOKUP(D25,Item_Master!$B$4:$E$610,3))</f>
      </c>
      <c r="F25" s="97"/>
      <c r="G25" s="102"/>
      <c r="H25" s="15"/>
      <c r="I25" s="68"/>
      <c r="J25" s="68"/>
      <c r="K25" s="38"/>
      <c r="L25" s="38"/>
      <c r="M25" s="38"/>
      <c r="N25" s="38"/>
    </row>
    <row r="26" spans="1:14" ht="12">
      <c r="A26" s="38"/>
      <c r="B26" s="38"/>
      <c r="C26" s="15"/>
      <c r="D26" s="127"/>
      <c r="E26" s="76">
        <f>IF(D26="","",VLOOKUP(D26,Item_Master!$B$4:$E$610,3))</f>
      </c>
      <c r="F26" s="97"/>
      <c r="G26" s="102"/>
      <c r="H26" s="15"/>
      <c r="I26" s="68"/>
      <c r="J26" s="68"/>
      <c r="K26" s="38"/>
      <c r="L26" s="38"/>
      <c r="M26" s="38"/>
      <c r="N26" s="38"/>
    </row>
    <row r="27" spans="1:14" ht="12">
      <c r="A27" s="38"/>
      <c r="B27" s="38"/>
      <c r="C27" s="15"/>
      <c r="D27" s="127"/>
      <c r="E27" s="76">
        <f>IF(D27="","",VLOOKUP(D27,Item_Master!$B$4:$E$610,3))</f>
      </c>
      <c r="F27" s="97"/>
      <c r="G27" s="102"/>
      <c r="H27" s="15" t="s">
        <v>98</v>
      </c>
      <c r="I27" s="68"/>
      <c r="J27" s="68"/>
      <c r="K27" s="38"/>
      <c r="L27" s="38"/>
      <c r="M27" s="38"/>
      <c r="N27" s="38"/>
    </row>
    <row r="28" spans="1:14" ht="12">
      <c r="A28" s="38"/>
      <c r="B28" s="38"/>
      <c r="C28" s="15"/>
      <c r="D28" s="127"/>
      <c r="E28" s="76">
        <f>IF(D28="","",VLOOKUP(D28,Item_Master!$B$4:$E$610,3))</f>
      </c>
      <c r="F28" s="97"/>
      <c r="G28" s="102"/>
      <c r="H28" s="15" t="s">
        <v>98</v>
      </c>
      <c r="I28" s="68"/>
      <c r="J28" s="68"/>
      <c r="K28" s="38"/>
      <c r="L28" s="38"/>
      <c r="M28" s="38"/>
      <c r="N28" s="38"/>
    </row>
    <row r="29" spans="1:14" ht="12">
      <c r="A29" s="38"/>
      <c r="B29" s="38"/>
      <c r="C29" s="15"/>
      <c r="D29" s="127"/>
      <c r="E29" s="76">
        <f>IF(D29="","",VLOOKUP(D29,Item_Master!$B$4:$E$610,3))</f>
      </c>
      <c r="F29" s="97"/>
      <c r="G29" s="102"/>
      <c r="H29" s="15" t="s">
        <v>98</v>
      </c>
      <c r="I29" s="68"/>
      <c r="J29" s="68"/>
      <c r="K29" s="38"/>
      <c r="L29" s="38"/>
      <c r="M29" s="38"/>
      <c r="N29" s="38"/>
    </row>
    <row r="30" spans="1:14" ht="12">
      <c r="A30" s="38"/>
      <c r="B30" s="38"/>
      <c r="C30" s="15"/>
      <c r="D30" s="127"/>
      <c r="E30" s="76">
        <f>IF(D30="","",VLOOKUP(D30,Item_Master!$B$4:$E$610,3))</f>
      </c>
      <c r="F30" s="97"/>
      <c r="G30" s="102"/>
      <c r="H30" s="15" t="s">
        <v>98</v>
      </c>
      <c r="I30" s="68"/>
      <c r="J30" s="68"/>
      <c r="K30" s="38"/>
      <c r="L30" s="38"/>
      <c r="M30" s="38"/>
      <c r="N30" s="38"/>
    </row>
    <row r="31" spans="1:14" ht="12.75">
      <c r="A31" s="38"/>
      <c r="B31" s="77"/>
      <c r="C31" s="77"/>
      <c r="D31" s="78"/>
      <c r="E31" s="79" t="s">
        <v>835</v>
      </c>
      <c r="F31" s="80">
        <f>SUM(F15:F30)</f>
        <v>36654</v>
      </c>
      <c r="G31" s="80"/>
      <c r="H31" s="81" t="str">
        <f>H15</f>
        <v>CY</v>
      </c>
      <c r="I31" s="68"/>
      <c r="J31" s="68"/>
      <c r="K31" s="38"/>
      <c r="L31" s="38"/>
      <c r="M31" s="38"/>
      <c r="N31" s="38"/>
    </row>
    <row r="32" spans="1:14" ht="12.75">
      <c r="A32" s="38"/>
      <c r="B32" s="77"/>
      <c r="C32" s="77"/>
      <c r="D32" s="78"/>
      <c r="E32" s="82" t="s">
        <v>79</v>
      </c>
      <c r="F32" s="83">
        <v>1200</v>
      </c>
      <c r="G32" s="80"/>
      <c r="H32" s="81" t="str">
        <f>H15</f>
        <v>CY</v>
      </c>
      <c r="I32" s="84"/>
      <c r="J32" s="84"/>
      <c r="K32" s="38"/>
      <c r="L32" s="38"/>
      <c r="M32" s="38"/>
      <c r="N32" s="38"/>
    </row>
    <row r="33" spans="1:14" ht="12.75">
      <c r="A33" s="38"/>
      <c r="B33" s="70"/>
      <c r="C33" s="70"/>
      <c r="D33" s="71"/>
      <c r="E33" s="38"/>
      <c r="F33" s="38"/>
      <c r="G33" s="38"/>
      <c r="H33" s="71"/>
      <c r="I33" s="71"/>
      <c r="J33" s="71"/>
      <c r="K33" s="38"/>
      <c r="L33" s="38"/>
      <c r="M33" s="38"/>
      <c r="N33" s="38"/>
    </row>
    <row r="34" spans="1:14" ht="12.75">
      <c r="A34" s="38"/>
      <c r="B34" s="70" t="s">
        <v>80</v>
      </c>
      <c r="C34" s="70"/>
      <c r="D34" s="71"/>
      <c r="E34" s="38"/>
      <c r="F34" s="38"/>
      <c r="G34" s="38"/>
      <c r="H34" s="71" t="s">
        <v>131</v>
      </c>
      <c r="I34" s="85">
        <v>1.7</v>
      </c>
      <c r="J34" s="85"/>
      <c r="K34" s="38"/>
      <c r="L34" s="38"/>
      <c r="M34" s="38"/>
      <c r="N34" s="38"/>
    </row>
    <row r="35" spans="1:15" ht="51.75">
      <c r="A35" s="38"/>
      <c r="B35" s="1" t="s">
        <v>59</v>
      </c>
      <c r="C35" s="1" t="s">
        <v>83</v>
      </c>
      <c r="D35" s="1" t="s">
        <v>133</v>
      </c>
      <c r="E35" s="1" t="s">
        <v>60</v>
      </c>
      <c r="F35" s="1" t="s">
        <v>78</v>
      </c>
      <c r="G35" s="1" t="s">
        <v>77</v>
      </c>
      <c r="H35" s="1" t="s">
        <v>94</v>
      </c>
      <c r="I35" s="1" t="s">
        <v>95</v>
      </c>
      <c r="J35" s="1" t="s">
        <v>851</v>
      </c>
      <c r="K35" s="1" t="s">
        <v>96</v>
      </c>
      <c r="L35" s="38"/>
      <c r="M35" s="86" t="s">
        <v>93</v>
      </c>
      <c r="N35" s="74"/>
      <c r="O35" s="86" t="s">
        <v>856</v>
      </c>
    </row>
    <row r="36" spans="1:15" ht="12" customHeight="1">
      <c r="A36" s="38"/>
      <c r="B36" s="14">
        <v>44288</v>
      </c>
      <c r="C36" s="15">
        <v>51</v>
      </c>
      <c r="D36" s="124" t="s">
        <v>892</v>
      </c>
      <c r="E36" s="76" t="str">
        <f>IF(D36="","",VLOOKUP(D36,Item_Master!$B$4:$E$610,3))</f>
        <v>ASPHALT CONCRETE SURFACE COURSE, 9.5 MM, TYPE A (446), AS PER PLAN</v>
      </c>
      <c r="F36" s="16">
        <v>1366.349</v>
      </c>
      <c r="G36" s="87">
        <f>IF($I$34="","",F36*$I$34)</f>
        <v>2322.7933</v>
      </c>
      <c r="H36" s="88">
        <f>IF(B36="","",VLOOKUP(FPA_Summary!$D$12,FPA_From_Internet!$B$27:$C$500,2))</f>
        <v>1.3054181818181816</v>
      </c>
      <c r="I36" s="88">
        <f>IF(B36="","",VLOOKUP(B36,FPA_From_Internet!$B$27:$C$500,2))</f>
        <v>1.9680695652173912</v>
      </c>
      <c r="J36" s="88">
        <f>IF(B36="","",IF(O36="Decrease",IF(I36/H36&lt;0.25,H36*0.25,I36),IF(I36/H36&gt;2,H36*2,I36)))</f>
        <v>1.9680695652173912</v>
      </c>
      <c r="K36" s="89">
        <f>IF($M36="YES",IF($J36&gt;$H36,(($J36/$H36)-1.1)*$H36*$G36,(($J36/$H36)-0.9)*$H36*$G36),"N/A")</f>
        <v>1235.9805329528695</v>
      </c>
      <c r="L36" s="38"/>
      <c r="M36" s="90" t="str">
        <f aca="true" t="shared" si="0" ref="M36:M55">IF(H36="","",IF(OR($I36/$H36&lt;0.9,$I36/$H36&gt;1.1),"YES","NO"))</f>
        <v>YES</v>
      </c>
      <c r="N36" s="38"/>
      <c r="O36" s="111" t="str">
        <f>IF(B36="","",IF(H36/I36&gt;1,"Decrease","Increase"))</f>
        <v>Increase</v>
      </c>
    </row>
    <row r="37" spans="1:15" ht="12">
      <c r="A37" s="38"/>
      <c r="B37" s="14">
        <v>44318</v>
      </c>
      <c r="C37" s="15">
        <v>51</v>
      </c>
      <c r="D37" s="124" t="s">
        <v>245</v>
      </c>
      <c r="E37" s="76" t="str">
        <f>IF(D37="","",VLOOKUP(D37,Item_Master!$B$4:$E$610,3))</f>
        <v>Asphalt Concrete Surface Course 12.5mm, Type A(447) 1.5” </v>
      </c>
      <c r="F37" s="16">
        <v>1369.691</v>
      </c>
      <c r="G37" s="87">
        <f aca="true" t="shared" si="1" ref="G37:G57">IF($I$34="","",F37*$I$34)</f>
        <v>2328.4747</v>
      </c>
      <c r="H37" s="88">
        <f>IF(B37="","",VLOOKUP(FPA_Summary!$D$12,FPA_From_Internet!$B$27:$C$500,2))</f>
        <v>1.3054181818181816</v>
      </c>
      <c r="I37" s="88">
        <f>IF(B37="","",VLOOKUP(B37,FPA_From_Internet!$B$27:$C$500,2))</f>
        <v>2.1831666666666663</v>
      </c>
      <c r="J37" s="88">
        <f aca="true" t="shared" si="2" ref="J37:J58">IF(B37="","",IF(O37="Decrease",IF(I37/H37&lt;0.25,H37*0.25,I37),IF(I37/H37&gt;2,H37*2,I37)))</f>
        <v>2.1831666666666663</v>
      </c>
      <c r="K37" s="89">
        <f aca="true" t="shared" si="3" ref="K37:K58">IF($M37="YES",IF($J37&gt;$H37,(($J37/$H37)-1.1)*$H37*$G37,(($J37/$H37)-0.9)*$H37*$G37),"N/A")</f>
        <v>1739.8518190046661</v>
      </c>
      <c r="L37" s="38"/>
      <c r="M37" s="90" t="str">
        <f t="shared" si="0"/>
        <v>YES</v>
      </c>
      <c r="N37" s="38"/>
      <c r="O37" s="111" t="str">
        <f aca="true" t="shared" si="4" ref="O37:O58">IF(B37="","",IF(H37/I37&gt;1,"Decrease","Increase"))</f>
        <v>Increase</v>
      </c>
    </row>
    <row r="38" spans="1:15" ht="12">
      <c r="A38" s="38"/>
      <c r="B38" s="14">
        <v>44349</v>
      </c>
      <c r="C38" s="15">
        <v>51</v>
      </c>
      <c r="D38" s="124" t="s">
        <v>245</v>
      </c>
      <c r="E38" s="76" t="str">
        <f>IF(D38="","",VLOOKUP(D38,Item_Master!$B$4:$E$610,3))</f>
        <v>Asphalt Concrete Surface Course 12.5mm, Type A(447) 1.5” </v>
      </c>
      <c r="F38" s="16">
        <v>1810.349</v>
      </c>
      <c r="G38" s="87">
        <f t="shared" si="1"/>
        <v>3077.5933</v>
      </c>
      <c r="H38" s="88">
        <f>IF(B38="","",VLOOKUP(FPA_Summary!$D$12,FPA_From_Internet!$B$27:$C$500,2))</f>
        <v>1.3054181818181816</v>
      </c>
      <c r="I38" s="88">
        <f>IF(B38="","",VLOOKUP(B38,FPA_From_Internet!$B$27:$C$500,2))</f>
        <v>2.205840909090909</v>
      </c>
      <c r="J38" s="88">
        <f t="shared" si="2"/>
        <v>2.205840909090909</v>
      </c>
      <c r="K38" s="89">
        <f t="shared" si="3"/>
        <v>2369.380327616091</v>
      </c>
      <c r="L38" s="38"/>
      <c r="M38" s="90" t="str">
        <f t="shared" si="0"/>
        <v>YES</v>
      </c>
      <c r="N38" s="38"/>
      <c r="O38" s="111" t="str">
        <f t="shared" si="4"/>
        <v>Increase</v>
      </c>
    </row>
    <row r="39" spans="1:15" ht="12">
      <c r="A39" s="38"/>
      <c r="B39" s="14">
        <v>44169</v>
      </c>
      <c r="C39" s="15">
        <v>52</v>
      </c>
      <c r="D39" s="124" t="s">
        <v>855</v>
      </c>
      <c r="E39" s="76" t="str">
        <f>IF(D39="","",VLOOKUP(D39,Item_Master!$B$4:$E$610,3))</f>
        <v>ASPHALT CONCRETE SURFACE COURSE, 9.5 MM, TYPE B (448), AS</v>
      </c>
      <c r="F39" s="16">
        <v>877.58</v>
      </c>
      <c r="G39" s="87">
        <f t="shared" si="1"/>
        <v>1491.886</v>
      </c>
      <c r="H39" s="88">
        <f>IF(B39="","",VLOOKUP(FPA_Summary!$D$12,FPA_From_Internet!$B$27:$C$500,2))</f>
        <v>1.3054181818181816</v>
      </c>
      <c r="I39" s="88">
        <f>IF(B39="","",VLOOKUP(B39,FPA_From_Internet!$B$27:$C$500,2))</f>
        <v>1.5369045454545451</v>
      </c>
      <c r="J39" s="88">
        <f t="shared" si="2"/>
        <v>1.5369045454545451</v>
      </c>
      <c r="K39" s="89">
        <f t="shared" si="3"/>
        <v>150.59775413999955</v>
      </c>
      <c r="L39" s="38"/>
      <c r="M39" s="90" t="str">
        <f t="shared" si="0"/>
        <v>YES</v>
      </c>
      <c r="N39" s="38"/>
      <c r="O39" s="111" t="str">
        <f t="shared" si="4"/>
        <v>Increase</v>
      </c>
    </row>
    <row r="40" spans="1:15" ht="12">
      <c r="A40" s="38"/>
      <c r="B40" s="14">
        <v>44169</v>
      </c>
      <c r="C40" s="15">
        <v>52</v>
      </c>
      <c r="D40" s="124" t="s">
        <v>855</v>
      </c>
      <c r="E40" s="76" t="str">
        <f>IF(D40="","",VLOOKUP(D40,Item_Master!$B$4:$E$610,3))</f>
        <v>ASPHALT CONCRETE SURFACE COURSE, 9.5 MM, TYPE B (448), AS</v>
      </c>
      <c r="F40" s="16">
        <v>547.516</v>
      </c>
      <c r="G40" s="87">
        <f t="shared" si="1"/>
        <v>930.7771999999999</v>
      </c>
      <c r="H40" s="88">
        <f>IF(B40="","",VLOOKUP(FPA_Summary!$D$12,FPA_From_Internet!$B$27:$C$500,2))</f>
        <v>1.3054181818181816</v>
      </c>
      <c r="I40" s="88">
        <f>IF(B40="","",VLOOKUP(B40,FPA_From_Internet!$B$27:$C$500,2))</f>
        <v>1.5369045454545451</v>
      </c>
      <c r="J40" s="88">
        <f t="shared" si="2"/>
        <v>1.5369045454545451</v>
      </c>
      <c r="K40" s="89">
        <f t="shared" si="3"/>
        <v>93.95688137345427</v>
      </c>
      <c r="L40" s="38"/>
      <c r="M40" s="90" t="str">
        <f t="shared" si="0"/>
        <v>YES</v>
      </c>
      <c r="N40" s="38"/>
      <c r="O40" s="111" t="str">
        <f t="shared" si="4"/>
        <v>Increase</v>
      </c>
    </row>
    <row r="41" spans="1:15" ht="12">
      <c r="A41" s="38"/>
      <c r="B41" s="14">
        <v>44169</v>
      </c>
      <c r="C41" s="15">
        <v>52</v>
      </c>
      <c r="D41" s="124" t="s">
        <v>855</v>
      </c>
      <c r="E41" s="76" t="str">
        <f>IF(D41="","",VLOOKUP(D41,Item_Master!$B$4:$E$610,3))</f>
        <v>ASPHALT CONCRETE SURFACE COURSE, 9.5 MM, TYPE B (448), AS</v>
      </c>
      <c r="F41" s="16">
        <v>1118.622</v>
      </c>
      <c r="G41" s="87">
        <f t="shared" si="1"/>
        <v>1901.6574</v>
      </c>
      <c r="H41" s="88">
        <f>IF(B41="","",VLOOKUP(FPA_Summary!$D$12,FPA_From_Internet!$B$27:$C$500,2))</f>
        <v>1.3054181818181816</v>
      </c>
      <c r="I41" s="88">
        <f>IF(B41="","",VLOOKUP(B41,FPA_From_Internet!$B$27:$C$500,2))</f>
        <v>1.5369045454545451</v>
      </c>
      <c r="J41" s="88">
        <f t="shared" si="2"/>
        <v>1.5369045454545451</v>
      </c>
      <c r="K41" s="89">
        <f t="shared" si="3"/>
        <v>191.96194185327218</v>
      </c>
      <c r="L41" s="38"/>
      <c r="M41" s="90" t="str">
        <f t="shared" si="0"/>
        <v>YES</v>
      </c>
      <c r="N41" s="38"/>
      <c r="O41" s="111" t="str">
        <f t="shared" si="4"/>
        <v>Increase</v>
      </c>
    </row>
    <row r="42" spans="1:15" ht="12">
      <c r="A42" s="38"/>
      <c r="B42" s="14">
        <v>44169</v>
      </c>
      <c r="C42" s="15">
        <v>57</v>
      </c>
      <c r="D42" s="124" t="s">
        <v>230</v>
      </c>
      <c r="E42" s="76" t="str">
        <f>IF(D42="","",VLOOKUP(D42,Item_Master!$B$4:$E$610,3))</f>
        <v>ASPHALT CONCRETE BASE, PG64-22</v>
      </c>
      <c r="F42" s="16">
        <v>5142.9</v>
      </c>
      <c r="G42" s="87">
        <f t="shared" si="1"/>
        <v>8742.929999999998</v>
      </c>
      <c r="H42" s="88">
        <f>IF(B42="","",VLOOKUP(FPA_Summary!$D$12,FPA_From_Internet!$B$27:$C$500,2))</f>
        <v>1.3054181818181816</v>
      </c>
      <c r="I42" s="88">
        <f>IF(B42="","",VLOOKUP(B42,FPA_From_Internet!$B$27:$C$500,2))</f>
        <v>1.5369045454545451</v>
      </c>
      <c r="J42" s="88">
        <f t="shared" si="2"/>
        <v>1.5369045454545451</v>
      </c>
      <c r="K42" s="89">
        <f t="shared" si="3"/>
        <v>882.5510947909064</v>
      </c>
      <c r="L42" s="38"/>
      <c r="M42" s="90" t="str">
        <f t="shared" si="0"/>
        <v>YES</v>
      </c>
      <c r="N42" s="38"/>
      <c r="O42" s="111" t="str">
        <f t="shared" si="4"/>
        <v>Increase</v>
      </c>
    </row>
    <row r="43" spans="1:15" ht="12">
      <c r="A43" s="38"/>
      <c r="B43" s="14">
        <v>44169</v>
      </c>
      <c r="C43" s="15">
        <v>57</v>
      </c>
      <c r="D43" s="124" t="s">
        <v>230</v>
      </c>
      <c r="E43" s="76" t="str">
        <f>IF(D43="","",VLOOKUP(D43,Item_Master!$B$4:$E$610,3))</f>
        <v>ASPHALT CONCRETE BASE, PG64-22</v>
      </c>
      <c r="F43" s="16">
        <v>3892.87</v>
      </c>
      <c r="G43" s="87">
        <f t="shared" si="1"/>
        <v>6617.879</v>
      </c>
      <c r="H43" s="88">
        <f>IF(B43="","",VLOOKUP(FPA_Summary!$D$12,FPA_From_Internet!$B$27:$C$500,2))</f>
        <v>1.3054181818181816</v>
      </c>
      <c r="I43" s="88">
        <f>IF(B43="","",VLOOKUP(B43,FPA_From_Internet!$B$27:$C$500,2))</f>
        <v>1.5369045454545451</v>
      </c>
      <c r="J43" s="88">
        <f t="shared" si="2"/>
        <v>1.5369045454545451</v>
      </c>
      <c r="K43" s="89">
        <f t="shared" si="3"/>
        <v>668.0387875281799</v>
      </c>
      <c r="L43" s="38"/>
      <c r="M43" s="90" t="str">
        <f t="shared" si="0"/>
        <v>YES</v>
      </c>
      <c r="N43" s="38"/>
      <c r="O43" s="111" t="str">
        <f t="shared" si="4"/>
        <v>Increase</v>
      </c>
    </row>
    <row r="44" spans="1:15" ht="12">
      <c r="A44" s="38"/>
      <c r="B44" s="14">
        <v>44169</v>
      </c>
      <c r="C44" s="15">
        <v>57</v>
      </c>
      <c r="D44" s="124" t="s">
        <v>230</v>
      </c>
      <c r="E44" s="76" t="str">
        <f>IF(D44="","",VLOOKUP(D44,Item_Master!$B$4:$E$610,3))</f>
        <v>ASPHALT CONCRETE BASE, PG64-22</v>
      </c>
      <c r="F44" s="16">
        <v>2064.61</v>
      </c>
      <c r="G44" s="87">
        <f t="shared" si="1"/>
        <v>3509.837</v>
      </c>
      <c r="H44" s="88">
        <f>IF(B44="","",VLOOKUP(FPA_Summary!$D$12,FPA_From_Internet!$B$27:$C$500,2))</f>
        <v>1.3054181818181816</v>
      </c>
      <c r="I44" s="88">
        <f>IF(B44="","",VLOOKUP(B44,FPA_From_Internet!$B$27:$C$500,2))</f>
        <v>1.5369045454545451</v>
      </c>
      <c r="J44" s="88">
        <f t="shared" si="2"/>
        <v>1.5369045454545451</v>
      </c>
      <c r="K44" s="89">
        <f t="shared" si="3"/>
        <v>354.2989005845444</v>
      </c>
      <c r="L44" s="38"/>
      <c r="M44" s="90" t="str">
        <f t="shared" si="0"/>
        <v>YES</v>
      </c>
      <c r="N44" s="38"/>
      <c r="O44" s="111" t="str">
        <f t="shared" si="4"/>
        <v>Increase</v>
      </c>
    </row>
    <row r="45" spans="1:15" ht="12">
      <c r="A45" s="38"/>
      <c r="B45" s="14">
        <v>44169</v>
      </c>
      <c r="C45" s="15">
        <v>57</v>
      </c>
      <c r="D45" s="124" t="s">
        <v>230</v>
      </c>
      <c r="E45" s="76" t="str">
        <f>IF(D45="","",VLOOKUP(D45,Item_Master!$B$4:$E$610,3))</f>
        <v>ASPHALT CONCRETE BASE, PG64-22</v>
      </c>
      <c r="F45" s="16">
        <v>595.95</v>
      </c>
      <c r="G45" s="87">
        <f t="shared" si="1"/>
        <v>1013.115</v>
      </c>
      <c r="H45" s="88">
        <f>IF(B45="","",VLOOKUP(FPA_Summary!$D$12,FPA_From_Internet!$B$27:$C$500,2))</f>
        <v>1.3054181818181816</v>
      </c>
      <c r="I45" s="88">
        <f>IF(B45="","",VLOOKUP(B45,FPA_From_Internet!$B$27:$C$500,2))</f>
        <v>1.5369045454545451</v>
      </c>
      <c r="J45" s="88">
        <f t="shared" si="2"/>
        <v>1.5369045454545451</v>
      </c>
      <c r="K45" s="89">
        <f t="shared" si="3"/>
        <v>102.26843316818152</v>
      </c>
      <c r="L45" s="38"/>
      <c r="M45" s="90" t="str">
        <f t="shared" si="0"/>
        <v>YES</v>
      </c>
      <c r="N45" s="38"/>
      <c r="O45" s="111" t="str">
        <f t="shared" si="4"/>
        <v>Increase</v>
      </c>
    </row>
    <row r="46" spans="1:15" ht="12">
      <c r="A46" s="38"/>
      <c r="B46" s="14">
        <v>44169</v>
      </c>
      <c r="C46" s="15">
        <v>53</v>
      </c>
      <c r="D46" s="124" t="s">
        <v>267</v>
      </c>
      <c r="E46" s="76" t="str">
        <f>IF(D46="","",VLOOKUP(D46,Item_Master!$B$4:$E$610,3))</f>
        <v>ASPHALT CONCRETE INTERMEDIATE COURSE, 19 MM, TYPE A (448),</v>
      </c>
      <c r="F46" s="16">
        <v>139</v>
      </c>
      <c r="G46" s="87">
        <f t="shared" si="1"/>
        <v>236.29999999999998</v>
      </c>
      <c r="H46" s="88">
        <f>IF(B46="","",VLOOKUP(FPA_Summary!$D$12,FPA_From_Internet!$B$27:$C$500,2))</f>
        <v>1.3054181818181816</v>
      </c>
      <c r="I46" s="88">
        <f>IF(B46="","",VLOOKUP(B46,FPA_From_Internet!$B$27:$C$500,2))</f>
        <v>1.5369045454545451</v>
      </c>
      <c r="J46" s="88">
        <f t="shared" si="2"/>
        <v>1.5369045454545451</v>
      </c>
      <c r="K46" s="89">
        <f t="shared" si="3"/>
        <v>23.85319609090902</v>
      </c>
      <c r="L46" s="38"/>
      <c r="M46" s="90" t="str">
        <f t="shared" si="0"/>
        <v>YES</v>
      </c>
      <c r="N46" s="38"/>
      <c r="O46" s="111" t="str">
        <f t="shared" si="4"/>
        <v>Increase</v>
      </c>
    </row>
    <row r="47" spans="1:15" ht="12">
      <c r="A47" s="38"/>
      <c r="B47" s="14">
        <v>44169</v>
      </c>
      <c r="C47" s="15">
        <v>76</v>
      </c>
      <c r="D47" s="124" t="s">
        <v>245</v>
      </c>
      <c r="E47" s="76" t="str">
        <f>IF(D47="","",VLOOKUP(D47,Item_Master!$B$4:$E$610,3))</f>
        <v>Asphalt Concrete Surface Course 12.5mm, Type A(447) 1.5” </v>
      </c>
      <c r="F47" s="16">
        <v>9.57</v>
      </c>
      <c r="G47" s="87">
        <f t="shared" si="1"/>
        <v>16.269</v>
      </c>
      <c r="H47" s="88">
        <f>IF(B47="","",VLOOKUP(FPA_Summary!$D$12,FPA_From_Internet!$B$27:$C$500,2))</f>
        <v>1.3054181818181816</v>
      </c>
      <c r="I47" s="88">
        <f>IF(B47="","",VLOOKUP(B47,FPA_From_Internet!$B$27:$C$500,2))</f>
        <v>1.5369045454545451</v>
      </c>
      <c r="J47" s="88">
        <f t="shared" si="2"/>
        <v>1.5369045454545451</v>
      </c>
      <c r="K47" s="89">
        <f t="shared" si="3"/>
        <v>1.642266809999995</v>
      </c>
      <c r="L47" s="38"/>
      <c r="M47" s="90" t="str">
        <f t="shared" si="0"/>
        <v>YES</v>
      </c>
      <c r="N47" s="38"/>
      <c r="O47" s="111" t="str">
        <f t="shared" si="4"/>
        <v>Increase</v>
      </c>
    </row>
    <row r="48" spans="1:15" ht="12">
      <c r="A48" s="38"/>
      <c r="B48" s="14"/>
      <c r="C48" s="15"/>
      <c r="D48" s="126"/>
      <c r="E48" s="76">
        <f>IF(D48="","",VLOOKUP(D48,Item_Master!$B$4:$E$610,3))</f>
      </c>
      <c r="F48" s="16"/>
      <c r="G48" s="87">
        <f t="shared" si="1"/>
        <v>0</v>
      </c>
      <c r="H48" s="88">
        <f>IF(B48="","",VLOOKUP(FPA_Summary!$D$12,FPA_From_Internet!$B$27:$C$500,2))</f>
      </c>
      <c r="I48" s="88">
        <f>IF(B48="","",VLOOKUP(B48,FPA_From_Internet!$B$27:$C$500,2))</f>
      </c>
      <c r="J48" s="88">
        <f t="shared" si="2"/>
      </c>
      <c r="K48" s="89" t="str">
        <f t="shared" si="3"/>
        <v>N/A</v>
      </c>
      <c r="L48" s="38"/>
      <c r="M48" s="90">
        <f t="shared" si="0"/>
      </c>
      <c r="N48" s="38"/>
      <c r="O48" s="111">
        <f t="shared" si="4"/>
      </c>
    </row>
    <row r="49" spans="1:15" ht="12">
      <c r="A49" s="38"/>
      <c r="B49" s="14"/>
      <c r="C49" s="15"/>
      <c r="D49" s="126"/>
      <c r="E49" s="76">
        <f>IF(D49="","",VLOOKUP(D49,Item_Master!$B$4:$E$610,3))</f>
      </c>
      <c r="F49" s="16"/>
      <c r="G49" s="87">
        <f t="shared" si="1"/>
        <v>0</v>
      </c>
      <c r="H49" s="88">
        <f>IF(B49="","",VLOOKUP(FPA_Summary!$D$12,FPA_From_Internet!$B$27:$C$500,2))</f>
      </c>
      <c r="I49" s="88">
        <f>IF(B49="","",VLOOKUP(B49,FPA_From_Internet!$B$27:$C$500,2))</f>
      </c>
      <c r="J49" s="88">
        <f t="shared" si="2"/>
      </c>
      <c r="K49" s="89" t="str">
        <f t="shared" si="3"/>
        <v>N/A</v>
      </c>
      <c r="L49" s="38"/>
      <c r="M49" s="90">
        <f t="shared" si="0"/>
      </c>
      <c r="N49" s="38"/>
      <c r="O49" s="111">
        <f t="shared" si="4"/>
      </c>
    </row>
    <row r="50" spans="1:15" ht="12">
      <c r="A50" s="38"/>
      <c r="B50" s="14"/>
      <c r="C50" s="15"/>
      <c r="D50" s="126"/>
      <c r="E50" s="76">
        <f>IF(D50="","",VLOOKUP(D50,Item_Master!$B$4:$E$610,3))</f>
      </c>
      <c r="F50" s="16"/>
      <c r="G50" s="87">
        <f t="shared" si="1"/>
        <v>0</v>
      </c>
      <c r="H50" s="88">
        <f>IF(B50="","",VLOOKUP(FPA_Summary!$D$12,FPA_From_Internet!$B$27:$C$500,2))</f>
      </c>
      <c r="I50" s="88">
        <f>IF(B50="","",VLOOKUP(B50,FPA_From_Internet!$B$27:$C$500,2))</f>
      </c>
      <c r="J50" s="88">
        <f t="shared" si="2"/>
      </c>
      <c r="K50" s="89" t="str">
        <f t="shared" si="3"/>
        <v>N/A</v>
      </c>
      <c r="L50" s="38"/>
      <c r="M50" s="90">
        <f t="shared" si="0"/>
      </c>
      <c r="N50" s="38"/>
      <c r="O50" s="111">
        <f t="shared" si="4"/>
      </c>
    </row>
    <row r="51" spans="1:15" ht="12">
      <c r="A51" s="38"/>
      <c r="B51" s="14"/>
      <c r="C51" s="15"/>
      <c r="D51" s="124"/>
      <c r="E51" s="76">
        <f>IF(D51="","",VLOOKUP(D51,Item_Master!$B$4:$E$610,3))</f>
      </c>
      <c r="F51" s="16"/>
      <c r="G51" s="87">
        <f t="shared" si="1"/>
        <v>0</v>
      </c>
      <c r="H51" s="88">
        <f>IF(B51="","",VLOOKUP(FPA_Summary!$D$12,FPA_From_Internet!$B$27:$C$500,2))</f>
      </c>
      <c r="I51" s="88">
        <f>IF(B51="","",VLOOKUP(B51,FPA_From_Internet!$B$27:$C$500,2))</f>
      </c>
      <c r="J51" s="88">
        <f t="shared" si="2"/>
      </c>
      <c r="K51" s="89" t="str">
        <f t="shared" si="3"/>
        <v>N/A</v>
      </c>
      <c r="L51" s="38"/>
      <c r="M51" s="90">
        <f t="shared" si="0"/>
      </c>
      <c r="N51" s="38"/>
      <c r="O51" s="111">
        <f t="shared" si="4"/>
      </c>
    </row>
    <row r="52" spans="1:15" ht="12">
      <c r="A52" s="38"/>
      <c r="B52" s="14"/>
      <c r="C52" s="15"/>
      <c r="D52" s="126"/>
      <c r="E52" s="76">
        <f>IF(D52="","",VLOOKUP(D52,Item_Master!$B$4:$E$610,3))</f>
      </c>
      <c r="F52" s="16"/>
      <c r="G52" s="87">
        <f t="shared" si="1"/>
        <v>0</v>
      </c>
      <c r="H52" s="88">
        <f>IF(B52="","",VLOOKUP(FPA_Summary!$D$12,FPA_From_Internet!$B$27:$C$500,2))</f>
      </c>
      <c r="I52" s="88">
        <f>IF(B52="","",VLOOKUP(B52,FPA_From_Internet!$B$27:$C$500,2))</f>
      </c>
      <c r="J52" s="88">
        <f t="shared" si="2"/>
      </c>
      <c r="K52" s="89" t="str">
        <f t="shared" si="3"/>
        <v>N/A</v>
      </c>
      <c r="L52" s="38"/>
      <c r="M52" s="90">
        <f t="shared" si="0"/>
      </c>
      <c r="N52" s="38"/>
      <c r="O52" s="111">
        <f t="shared" si="4"/>
      </c>
    </row>
    <row r="53" spans="1:15" ht="12">
      <c r="A53" s="38"/>
      <c r="B53" s="14"/>
      <c r="C53" s="15"/>
      <c r="D53" s="126"/>
      <c r="E53" s="76">
        <f>IF(D53="","",VLOOKUP(D53,Item_Master!$B$4:$E$610,3))</f>
      </c>
      <c r="F53" s="16"/>
      <c r="G53" s="87">
        <f t="shared" si="1"/>
        <v>0</v>
      </c>
      <c r="H53" s="88">
        <f>IF(B53="","",VLOOKUP(FPA_Summary!$D$12,FPA_From_Internet!$B$27:$C$500,2))</f>
      </c>
      <c r="I53" s="88">
        <f>IF(B53="","",VLOOKUP(B53,FPA_From_Internet!$B$27:$C$500,2))</f>
      </c>
      <c r="J53" s="88">
        <f t="shared" si="2"/>
      </c>
      <c r="K53" s="89" t="str">
        <f t="shared" si="3"/>
        <v>N/A</v>
      </c>
      <c r="L53" s="38"/>
      <c r="M53" s="90">
        <f t="shared" si="0"/>
      </c>
      <c r="N53" s="38"/>
      <c r="O53" s="111">
        <f t="shared" si="4"/>
      </c>
    </row>
    <row r="54" spans="1:15" ht="12">
      <c r="A54" s="38"/>
      <c r="B54" s="14"/>
      <c r="C54" s="15"/>
      <c r="D54" s="126"/>
      <c r="E54" s="76">
        <f>IF(D54="","",VLOOKUP(D54,Item_Master!$B$4:$E$610,3))</f>
      </c>
      <c r="F54" s="16"/>
      <c r="G54" s="87">
        <f t="shared" si="1"/>
        <v>0</v>
      </c>
      <c r="H54" s="88">
        <f>IF(B54="","",VLOOKUP(FPA_Summary!$D$12,FPA_From_Internet!$B$27:$C$500,2))</f>
      </c>
      <c r="I54" s="88">
        <f>IF(B54="","",VLOOKUP(B54,FPA_From_Internet!$B$27:$C$500,2))</f>
      </c>
      <c r="J54" s="88">
        <f t="shared" si="2"/>
      </c>
      <c r="K54" s="89" t="str">
        <f t="shared" si="3"/>
        <v>N/A</v>
      </c>
      <c r="L54" s="38"/>
      <c r="M54" s="90">
        <f t="shared" si="0"/>
      </c>
      <c r="N54" s="38"/>
      <c r="O54" s="111">
        <f t="shared" si="4"/>
      </c>
    </row>
    <row r="55" spans="1:15" ht="12">
      <c r="A55" s="38"/>
      <c r="B55" s="14"/>
      <c r="C55" s="15"/>
      <c r="D55" s="126"/>
      <c r="E55" s="76">
        <f>IF(D55="","",VLOOKUP(D55,Item_Master!$B$4:$E$610,3))</f>
      </c>
      <c r="F55" s="16"/>
      <c r="G55" s="87">
        <f>IF($I$34="","",F55*$I$34)</f>
        <v>0</v>
      </c>
      <c r="H55" s="88">
        <f>IF(B55="","",VLOOKUP(FPA_Summary!$D$12,FPA_From_Internet!$B$27:$C$500,2))</f>
      </c>
      <c r="I55" s="88">
        <f>IF(B55="","",VLOOKUP(B55,FPA_From_Internet!$B$27:$C$500,2))</f>
      </c>
      <c r="J55" s="88">
        <f t="shared" si="2"/>
      </c>
      <c r="K55" s="89" t="str">
        <f t="shared" si="3"/>
        <v>N/A</v>
      </c>
      <c r="L55" s="38"/>
      <c r="M55" s="90">
        <f t="shared" si="0"/>
      </c>
      <c r="N55" s="38"/>
      <c r="O55" s="111">
        <f t="shared" si="4"/>
      </c>
    </row>
    <row r="56" spans="1:15" ht="12">
      <c r="A56" s="38"/>
      <c r="B56" s="14"/>
      <c r="C56" s="15"/>
      <c r="D56" s="126"/>
      <c r="E56" s="76">
        <f>IF(D56="","",VLOOKUP(D56,Item_Master!$B$4:$E$610,3))</f>
      </c>
      <c r="F56" s="16"/>
      <c r="G56" s="87">
        <f t="shared" si="1"/>
        <v>0</v>
      </c>
      <c r="H56" s="88">
        <f>IF(B56="","",VLOOKUP(FPA_Summary!$D$12,FPA_From_Internet!$B$27:$C$500,2))</f>
      </c>
      <c r="I56" s="88">
        <f>IF(B56="","",VLOOKUP(B56,FPA_From_Internet!$B$27:$C$500,2))</f>
      </c>
      <c r="J56" s="88">
        <f t="shared" si="2"/>
      </c>
      <c r="K56" s="89" t="str">
        <f t="shared" si="3"/>
        <v>N/A</v>
      </c>
      <c r="L56" s="38"/>
      <c r="M56" s="90">
        <f>IF(H56="","",IF(OR($I56/$H56&lt;0.9,$I56/$H56&gt;1.1),"YES","NO"))</f>
      </c>
      <c r="N56" s="38"/>
      <c r="O56" s="111">
        <f t="shared" si="4"/>
      </c>
    </row>
    <row r="57" spans="1:15" ht="12">
      <c r="A57" s="38"/>
      <c r="B57" s="14"/>
      <c r="C57" s="15"/>
      <c r="D57" s="126"/>
      <c r="E57" s="76">
        <f>IF(D57="","",VLOOKUP(D57,Item_Master!$B$4:$E$610,3))</f>
      </c>
      <c r="F57" s="16"/>
      <c r="G57" s="87">
        <f t="shared" si="1"/>
        <v>0</v>
      </c>
      <c r="H57" s="88">
        <f>IF(B57="","",VLOOKUP(FPA_Summary!$D$12,FPA_From_Internet!$B$27:$C$500,2))</f>
      </c>
      <c r="I57" s="88">
        <f>IF(B57="","",VLOOKUP(B57,FPA_From_Internet!$B$27:$C$500,2))</f>
      </c>
      <c r="J57" s="88">
        <f t="shared" si="2"/>
      </c>
      <c r="K57" s="89" t="str">
        <f t="shared" si="3"/>
        <v>N/A</v>
      </c>
      <c r="L57" s="38"/>
      <c r="M57" s="90">
        <f>IF(H57="","",IF(OR($I57/$H57&lt;0.9,$I57/$H57&gt;1.1),"YES","NO"))</f>
      </c>
      <c r="N57" s="38"/>
      <c r="O57" s="111">
        <f t="shared" si="4"/>
      </c>
    </row>
    <row r="58" spans="1:15" ht="12">
      <c r="A58" s="38"/>
      <c r="B58" s="14"/>
      <c r="C58" s="15"/>
      <c r="D58" s="126"/>
      <c r="E58" s="76">
        <f>IF(D58="","",VLOOKUP(D58,Item_Master!$B$4:$E$610,3))</f>
      </c>
      <c r="F58" s="16"/>
      <c r="G58" s="87">
        <f>IF($I$34="","",F58*$I$34)</f>
        <v>0</v>
      </c>
      <c r="H58" s="88">
        <f>IF(B58="","",VLOOKUP(FPA_Summary!$D$12,FPA_From_Internet!$B$27:$C$500,2))</f>
      </c>
      <c r="I58" s="88">
        <f>IF(B58="","",VLOOKUP(B58,FPA_From_Internet!$B$27:$C$500,2))</f>
      </c>
      <c r="J58" s="88">
        <f t="shared" si="2"/>
      </c>
      <c r="K58" s="89" t="str">
        <f t="shared" si="3"/>
        <v>N/A</v>
      </c>
      <c r="L58" s="38"/>
      <c r="M58" s="90">
        <f>IF(H58="","",IF(OR($I58/$H58&lt;0.9,$I58/$H58&gt;1.1),"YES","NO"))</f>
      </c>
      <c r="N58" s="38"/>
      <c r="O58" s="111">
        <f t="shared" si="4"/>
      </c>
    </row>
    <row r="59" spans="1:14" ht="12.75">
      <c r="A59" s="38"/>
      <c r="B59" s="91"/>
      <c r="C59" s="92"/>
      <c r="D59" s="92"/>
      <c r="E59" s="91" t="s">
        <v>81</v>
      </c>
      <c r="F59" s="93">
        <f>SUM(F36:F58)</f>
        <v>18935.007</v>
      </c>
      <c r="G59" s="83"/>
      <c r="H59" s="94"/>
      <c r="I59" s="94"/>
      <c r="J59" s="94"/>
      <c r="K59" s="95">
        <f>SUM(K36:K57)</f>
        <v>7814.381935913073</v>
      </c>
      <c r="L59" s="38"/>
      <c r="M59" s="96"/>
      <c r="N59" s="38"/>
    </row>
    <row r="60" spans="1:14" ht="1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</sheetData>
  <sheetProtection insertRows="0" selectLockedCells="1"/>
  <conditionalFormatting sqref="F31">
    <cfRule type="cellIs" priority="1" dxfId="1" operator="greaterThanOrEqual" stopIfTrue="1">
      <formula>$F$32</formula>
    </cfRule>
    <cfRule type="cellIs" priority="2" dxfId="0" operator="lessThan" stopIfTrue="1">
      <formula>$F$32</formula>
    </cfRule>
  </conditionalFormatting>
  <dataValidations count="1">
    <dataValidation type="list" allowBlank="1" showInputMessage="1" showErrorMessage="1" sqref="H15:H30">
      <formula1>Units</formula1>
    </dataValidation>
  </dataValidations>
  <printOptions/>
  <pageMargins left="0.75" right="0.75" top="0.62" bottom="0.54" header="0.5" footer="0.5"/>
  <pageSetup fitToHeight="1" fitToWidth="1"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60"/>
  <sheetViews>
    <sheetView showGridLines="0" zoomScalePageLayoutView="0" workbookViewId="0" topLeftCell="A1">
      <selection activeCell="J36" sqref="J36"/>
    </sheetView>
  </sheetViews>
  <sheetFormatPr defaultColWidth="9.28125" defaultRowHeight="12.75"/>
  <cols>
    <col min="1" max="1" width="1.7109375" style="35" customWidth="1"/>
    <col min="2" max="2" width="11.00390625" style="35" customWidth="1"/>
    <col min="3" max="3" width="11.28125" style="35" customWidth="1"/>
    <col min="4" max="4" width="12.28125" style="35" customWidth="1"/>
    <col min="5" max="5" width="38.7109375" style="35" bestFit="1" customWidth="1"/>
    <col min="6" max="6" width="14.7109375" style="35" customWidth="1"/>
    <col min="7" max="7" width="12.00390625" style="35" customWidth="1"/>
    <col min="8" max="8" width="10.28125" style="35" customWidth="1"/>
    <col min="9" max="9" width="8.28125" style="35" bestFit="1" customWidth="1"/>
    <col min="10" max="10" width="8.28125" style="35" customWidth="1"/>
    <col min="11" max="11" width="10.7109375" style="35" bestFit="1" customWidth="1"/>
    <col min="12" max="12" width="1.7109375" style="35" customWidth="1"/>
    <col min="13" max="13" width="9.28125" style="35" customWidth="1"/>
    <col min="14" max="14" width="1.7109375" style="35" customWidth="1"/>
    <col min="15" max="16384" width="9.28125" style="35" customWidth="1"/>
  </cols>
  <sheetData>
    <row r="1" spans="1:14" ht="12.75">
      <c r="A1" s="38"/>
      <c r="B1" s="54" t="s">
        <v>108</v>
      </c>
      <c r="C1" s="55" t="s">
        <v>76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">
      <c r="A2" s="38"/>
      <c r="B2" s="38"/>
      <c r="C2" s="37" t="s">
        <v>109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">
      <c r="A3" s="38"/>
      <c r="B3" s="38"/>
      <c r="C3" s="37" t="s">
        <v>110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">
      <c r="A4" s="38"/>
      <c r="B4" s="38"/>
      <c r="C4" s="37" t="s">
        <v>111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2">
      <c r="A5" s="38"/>
      <c r="B5" s="38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5">
      <c r="A7" s="38"/>
      <c r="B7" s="39" t="s">
        <v>92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5">
      <c r="A8" s="38"/>
      <c r="B8" s="39" t="s">
        <v>825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">
      <c r="A9" s="38"/>
      <c r="B9" s="39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2.75">
      <c r="A10" s="38"/>
      <c r="B10" s="56" t="s">
        <v>103</v>
      </c>
      <c r="C10" s="57" t="str">
        <f>FPA_Summary!D11</f>
        <v>OTT-SR-19-003.10</v>
      </c>
      <c r="D10" s="57"/>
      <c r="E10" s="43" t="s">
        <v>106</v>
      </c>
      <c r="F10" s="57">
        <f>FPA_Summary!H11</f>
        <v>25526</v>
      </c>
      <c r="G10" s="58"/>
      <c r="H10" s="59" t="s">
        <v>105</v>
      </c>
      <c r="I10" s="60">
        <f>FPA_Summary!K11</f>
        <v>20088021</v>
      </c>
      <c r="J10" s="105"/>
      <c r="K10" s="38"/>
      <c r="L10" s="38"/>
      <c r="M10" s="38"/>
      <c r="N10" s="38"/>
    </row>
    <row r="11" spans="1:14" ht="12.75">
      <c r="A11" s="38"/>
      <c r="B11" s="61" t="s">
        <v>104</v>
      </c>
      <c r="C11" s="62">
        <f>FPA_Summary!D12</f>
        <v>44105</v>
      </c>
      <c r="D11" s="63"/>
      <c r="E11" s="64" t="s">
        <v>107</v>
      </c>
      <c r="F11" s="63" t="str">
        <f>FPA_Summary!I12</f>
        <v>C. Patrick Dille 10/2/2009</v>
      </c>
      <c r="G11" s="63"/>
      <c r="H11" s="63"/>
      <c r="I11" s="65"/>
      <c r="J11" s="68"/>
      <c r="K11" s="38"/>
      <c r="L11" s="38"/>
      <c r="M11" s="38"/>
      <c r="N11" s="38"/>
    </row>
    <row r="12" spans="1:14" ht="12.75">
      <c r="A12" s="38"/>
      <c r="B12" s="66"/>
      <c r="C12" s="66"/>
      <c r="D12" s="67"/>
      <c r="E12" s="68"/>
      <c r="F12" s="68"/>
      <c r="G12" s="66"/>
      <c r="H12" s="68"/>
      <c r="I12" s="68"/>
      <c r="J12" s="68"/>
      <c r="K12" s="69"/>
      <c r="L12" s="38"/>
      <c r="M12" s="38"/>
      <c r="N12" s="38"/>
    </row>
    <row r="13" spans="1:14" ht="12.75">
      <c r="A13" s="38"/>
      <c r="B13" s="70" t="s">
        <v>99</v>
      </c>
      <c r="C13" s="70"/>
      <c r="D13" s="71"/>
      <c r="E13" s="38"/>
      <c r="F13" s="38"/>
      <c r="G13" s="38"/>
      <c r="H13" s="71"/>
      <c r="I13" s="71"/>
      <c r="J13" s="71"/>
      <c r="K13" s="38"/>
      <c r="L13" s="38"/>
      <c r="M13" s="38"/>
      <c r="N13" s="38"/>
    </row>
    <row r="14" spans="1:14" ht="39">
      <c r="A14" s="38"/>
      <c r="B14" s="38"/>
      <c r="C14" s="1" t="s">
        <v>83</v>
      </c>
      <c r="D14" s="1" t="s">
        <v>133</v>
      </c>
      <c r="E14" s="1" t="s">
        <v>60</v>
      </c>
      <c r="F14" s="73" t="s">
        <v>90</v>
      </c>
      <c r="G14" s="101"/>
      <c r="H14" s="1" t="s">
        <v>132</v>
      </c>
      <c r="I14" s="74"/>
      <c r="J14" s="74"/>
      <c r="K14" s="75"/>
      <c r="L14" s="75"/>
      <c r="M14" s="38"/>
      <c r="N14" s="38"/>
    </row>
    <row r="15" spans="1:14" ht="12">
      <c r="A15" s="38"/>
      <c r="B15" s="38"/>
      <c r="C15" s="15"/>
      <c r="D15" s="103"/>
      <c r="E15" s="76">
        <f>IF(D15="","",VLOOKUP(D15,Item_Master!$B$4:$E$610,3))</f>
      </c>
      <c r="F15" s="97"/>
      <c r="G15" s="102"/>
      <c r="H15" s="15" t="s">
        <v>97</v>
      </c>
      <c r="I15" s="68"/>
      <c r="J15" s="68"/>
      <c r="K15" s="38"/>
      <c r="L15" s="38"/>
      <c r="M15" s="38"/>
      <c r="N15" s="38"/>
    </row>
    <row r="16" spans="1:14" ht="12">
      <c r="A16" s="38"/>
      <c r="B16" s="38"/>
      <c r="C16" s="15"/>
      <c r="D16" s="103"/>
      <c r="E16" s="76">
        <f>IF(D16="","",VLOOKUP(D16,Item_Master!$B$4:$E$610,3))</f>
      </c>
      <c r="F16" s="97"/>
      <c r="G16" s="102"/>
      <c r="H16" s="15" t="s">
        <v>97</v>
      </c>
      <c r="I16" s="68"/>
      <c r="J16" s="68"/>
      <c r="K16" s="38"/>
      <c r="L16" s="38"/>
      <c r="M16" s="38"/>
      <c r="N16" s="38"/>
    </row>
    <row r="17" spans="1:14" ht="12">
      <c r="A17" s="38"/>
      <c r="B17" s="38"/>
      <c r="C17" s="15"/>
      <c r="D17" s="103"/>
      <c r="E17" s="76">
        <f>IF(D17="","",VLOOKUP(D17,Item_Master!$B$4:$E$610,3))</f>
      </c>
      <c r="F17" s="97"/>
      <c r="G17" s="102"/>
      <c r="H17" s="15" t="s">
        <v>97</v>
      </c>
      <c r="I17" s="68"/>
      <c r="J17" s="68"/>
      <c r="K17" s="38"/>
      <c r="L17" s="38"/>
      <c r="M17" s="38"/>
      <c r="N17" s="38"/>
    </row>
    <row r="18" spans="1:14" ht="12">
      <c r="A18" s="38"/>
      <c r="B18" s="38"/>
      <c r="C18" s="15"/>
      <c r="D18" s="103"/>
      <c r="E18" s="76">
        <f>IF(D18="","",VLOOKUP(D18,Item_Master!$B$4:$E$610,3))</f>
      </c>
      <c r="F18" s="97"/>
      <c r="G18" s="102"/>
      <c r="H18" s="15" t="s">
        <v>97</v>
      </c>
      <c r="I18" s="68"/>
      <c r="J18" s="68"/>
      <c r="K18" s="38"/>
      <c r="L18" s="38"/>
      <c r="M18" s="38"/>
      <c r="N18" s="38"/>
    </row>
    <row r="19" spans="1:14" ht="12">
      <c r="A19" s="38"/>
      <c r="B19" s="38"/>
      <c r="C19" s="15"/>
      <c r="D19" s="103"/>
      <c r="E19" s="76">
        <f>IF(D19="","",VLOOKUP(D19,Item_Master!$B$4:$E$610,3))</f>
      </c>
      <c r="F19" s="97"/>
      <c r="G19" s="102"/>
      <c r="H19" s="15" t="s">
        <v>97</v>
      </c>
      <c r="I19" s="68"/>
      <c r="J19" s="68"/>
      <c r="K19" s="38"/>
      <c r="L19" s="38"/>
      <c r="M19" s="38"/>
      <c r="N19" s="38"/>
    </row>
    <row r="20" spans="1:14" ht="12">
      <c r="A20" s="38"/>
      <c r="B20" s="38"/>
      <c r="C20" s="15"/>
      <c r="D20" s="31"/>
      <c r="E20" s="76">
        <f>IF(D20="","",VLOOKUP(D20,Item_Master!$B$4:$E$610,3))</f>
      </c>
      <c r="F20" s="97"/>
      <c r="G20" s="102"/>
      <c r="H20" s="15"/>
      <c r="I20" s="68"/>
      <c r="J20" s="68"/>
      <c r="K20" s="38"/>
      <c r="L20" s="38"/>
      <c r="M20" s="38"/>
      <c r="N20" s="38"/>
    </row>
    <row r="21" spans="1:14" ht="12">
      <c r="A21" s="38"/>
      <c r="B21" s="38"/>
      <c r="C21" s="15"/>
      <c r="D21" s="31"/>
      <c r="E21" s="76">
        <f>IF(D21="","",VLOOKUP(D21,Item_Master!$B$4:$E$610,3))</f>
      </c>
      <c r="F21" s="97"/>
      <c r="G21" s="102"/>
      <c r="H21" s="15"/>
      <c r="I21" s="68"/>
      <c r="J21" s="68"/>
      <c r="K21" s="38"/>
      <c r="L21" s="38"/>
      <c r="M21" s="38"/>
      <c r="N21" s="38"/>
    </row>
    <row r="22" spans="1:14" ht="12">
      <c r="A22" s="38"/>
      <c r="B22" s="38"/>
      <c r="C22" s="15"/>
      <c r="D22" s="31"/>
      <c r="E22" s="76">
        <f>IF(D22="","",VLOOKUP(D22,Item_Master!$B$4:$E$610,3))</f>
      </c>
      <c r="F22" s="97"/>
      <c r="G22" s="102"/>
      <c r="H22" s="15"/>
      <c r="I22" s="68"/>
      <c r="J22" s="68"/>
      <c r="K22" s="38"/>
      <c r="L22" s="38"/>
      <c r="M22" s="38"/>
      <c r="N22" s="38"/>
    </row>
    <row r="23" spans="1:14" ht="12">
      <c r="A23" s="38"/>
      <c r="B23" s="38"/>
      <c r="C23" s="15"/>
      <c r="D23" s="31"/>
      <c r="E23" s="76">
        <f>IF(D23="","",VLOOKUP(D23,Item_Master!$B$4:$E$610,3))</f>
      </c>
      <c r="F23" s="97"/>
      <c r="G23" s="102"/>
      <c r="H23" s="15"/>
      <c r="I23" s="68"/>
      <c r="J23" s="68"/>
      <c r="K23" s="38"/>
      <c r="L23" s="38"/>
      <c r="M23" s="38"/>
      <c r="N23" s="38"/>
    </row>
    <row r="24" spans="1:14" ht="12">
      <c r="A24" s="38"/>
      <c r="B24" s="38"/>
      <c r="C24" s="15"/>
      <c r="D24" s="31"/>
      <c r="E24" s="76">
        <f>IF(D24="","",VLOOKUP(D24,Item_Master!$B$4:$E$610,3))</f>
      </c>
      <c r="F24" s="97"/>
      <c r="G24" s="102"/>
      <c r="H24" s="15"/>
      <c r="I24" s="68"/>
      <c r="J24" s="68"/>
      <c r="K24" s="38"/>
      <c r="L24" s="38"/>
      <c r="M24" s="38"/>
      <c r="N24" s="38"/>
    </row>
    <row r="25" spans="1:14" ht="12">
      <c r="A25" s="38"/>
      <c r="B25" s="38"/>
      <c r="C25" s="15"/>
      <c r="D25" s="31"/>
      <c r="E25" s="76">
        <f>IF(D25="","",VLOOKUP(D25,Item_Master!$B$4:$E$610,3))</f>
      </c>
      <c r="F25" s="97"/>
      <c r="G25" s="102"/>
      <c r="H25" s="15"/>
      <c r="I25" s="68"/>
      <c r="J25" s="68"/>
      <c r="K25" s="38"/>
      <c r="L25" s="38"/>
      <c r="M25" s="38"/>
      <c r="N25" s="38"/>
    </row>
    <row r="26" spans="1:14" ht="12">
      <c r="A26" s="38"/>
      <c r="B26" s="38"/>
      <c r="C26" s="15"/>
      <c r="D26" s="31"/>
      <c r="E26" s="76">
        <f>IF(D26="","",VLOOKUP(D26,Item_Master!$B$4:$E$610,3))</f>
      </c>
      <c r="F26" s="97"/>
      <c r="G26" s="102"/>
      <c r="H26" s="15"/>
      <c r="I26" s="68"/>
      <c r="J26" s="68"/>
      <c r="K26" s="38"/>
      <c r="L26" s="38"/>
      <c r="M26" s="38"/>
      <c r="N26" s="38"/>
    </row>
    <row r="27" spans="1:14" ht="12">
      <c r="A27" s="38"/>
      <c r="B27" s="38"/>
      <c r="C27" s="15"/>
      <c r="D27" s="31"/>
      <c r="E27" s="76">
        <f>IF(D27="","",VLOOKUP(D27,Item_Master!$B$4:$E$610,3))</f>
      </c>
      <c r="F27" s="97"/>
      <c r="G27" s="102"/>
      <c r="H27" s="15" t="s">
        <v>98</v>
      </c>
      <c r="I27" s="68"/>
      <c r="J27" s="68"/>
      <c r="K27" s="38"/>
      <c r="L27" s="38"/>
      <c r="M27" s="38"/>
      <c r="N27" s="38"/>
    </row>
    <row r="28" spans="1:14" ht="12">
      <c r="A28" s="38"/>
      <c r="B28" s="38"/>
      <c r="C28" s="15"/>
      <c r="D28" s="31"/>
      <c r="E28" s="76">
        <f>IF(D28="","",VLOOKUP(D28,Item_Master!$B$4:$E$610,3))</f>
      </c>
      <c r="F28" s="97"/>
      <c r="G28" s="102"/>
      <c r="H28" s="15" t="s">
        <v>98</v>
      </c>
      <c r="I28" s="68"/>
      <c r="J28" s="68"/>
      <c r="K28" s="38"/>
      <c r="L28" s="38"/>
      <c r="M28" s="38"/>
      <c r="N28" s="38"/>
    </row>
    <row r="29" spans="1:14" ht="12">
      <c r="A29" s="38"/>
      <c r="B29" s="38"/>
      <c r="C29" s="15"/>
      <c r="D29" s="31"/>
      <c r="E29" s="76">
        <f>IF(D29="","",VLOOKUP(D29,Item_Master!$B$4:$E$610,3))</f>
      </c>
      <c r="F29" s="97"/>
      <c r="G29" s="102"/>
      <c r="H29" s="15" t="s">
        <v>98</v>
      </c>
      <c r="I29" s="68"/>
      <c r="J29" s="68"/>
      <c r="K29" s="38"/>
      <c r="L29" s="38"/>
      <c r="M29" s="38"/>
      <c r="N29" s="38"/>
    </row>
    <row r="30" spans="1:14" ht="12">
      <c r="A30" s="38"/>
      <c r="B30" s="38"/>
      <c r="C30" s="15"/>
      <c r="D30" s="31"/>
      <c r="E30" s="76">
        <f>IF(D30="","",VLOOKUP(D30,Item_Master!$B$4:$E$610,3))</f>
      </c>
      <c r="F30" s="97"/>
      <c r="G30" s="102"/>
      <c r="H30" s="15" t="s">
        <v>98</v>
      </c>
      <c r="I30" s="68"/>
      <c r="J30" s="68"/>
      <c r="K30" s="38"/>
      <c r="L30" s="38"/>
      <c r="M30" s="38"/>
      <c r="N30" s="38"/>
    </row>
    <row r="31" spans="1:14" ht="12.75">
      <c r="A31" s="38"/>
      <c r="B31" s="77"/>
      <c r="C31" s="77"/>
      <c r="D31" s="78"/>
      <c r="E31" s="79" t="s">
        <v>834</v>
      </c>
      <c r="F31" s="80">
        <f>SUM(F15:F30)</f>
        <v>0</v>
      </c>
      <c r="G31" s="80"/>
      <c r="H31" s="81" t="str">
        <f>H15</f>
        <v>CY</v>
      </c>
      <c r="I31" s="68"/>
      <c r="J31" s="68"/>
      <c r="K31" s="38"/>
      <c r="L31" s="38"/>
      <c r="M31" s="38"/>
      <c r="N31" s="38"/>
    </row>
    <row r="32" spans="1:14" ht="12.75">
      <c r="A32" s="38"/>
      <c r="B32" s="77"/>
      <c r="C32" s="77"/>
      <c r="D32" s="78"/>
      <c r="E32" s="82" t="s">
        <v>79</v>
      </c>
      <c r="F32" s="83">
        <v>1200</v>
      </c>
      <c r="G32" s="80"/>
      <c r="H32" s="81" t="str">
        <f>H15</f>
        <v>CY</v>
      </c>
      <c r="I32" s="84"/>
      <c r="J32" s="84"/>
      <c r="K32" s="38"/>
      <c r="L32" s="38"/>
      <c r="M32" s="38"/>
      <c r="N32" s="38"/>
    </row>
    <row r="33" spans="1:14" ht="12.75">
      <c r="A33" s="38"/>
      <c r="B33" s="70"/>
      <c r="C33" s="70"/>
      <c r="D33" s="71"/>
      <c r="E33" s="38"/>
      <c r="F33" s="38"/>
      <c r="G33" s="38"/>
      <c r="H33" s="71"/>
      <c r="I33" s="71"/>
      <c r="J33" s="71"/>
      <c r="K33" s="38"/>
      <c r="L33" s="38"/>
      <c r="M33" s="38"/>
      <c r="N33" s="38"/>
    </row>
    <row r="34" spans="1:14" ht="12.75">
      <c r="A34" s="38"/>
      <c r="B34" s="70" t="s">
        <v>84</v>
      </c>
      <c r="C34" s="70"/>
      <c r="D34" s="71"/>
      <c r="E34" s="38"/>
      <c r="F34" s="38"/>
      <c r="G34" s="38"/>
      <c r="H34" s="71" t="s">
        <v>131</v>
      </c>
      <c r="I34" s="85">
        <v>1</v>
      </c>
      <c r="J34" s="85"/>
      <c r="K34" s="38"/>
      <c r="L34" s="38"/>
      <c r="M34" s="38"/>
      <c r="N34" s="38"/>
    </row>
    <row r="35" spans="1:15" ht="51.75">
      <c r="A35" s="38"/>
      <c r="B35" s="1" t="s">
        <v>59</v>
      </c>
      <c r="C35" s="1" t="s">
        <v>83</v>
      </c>
      <c r="D35" s="1" t="s">
        <v>133</v>
      </c>
      <c r="E35" s="1" t="s">
        <v>60</v>
      </c>
      <c r="F35" s="1" t="s">
        <v>78</v>
      </c>
      <c r="G35" s="1" t="s">
        <v>77</v>
      </c>
      <c r="H35" s="1" t="s">
        <v>94</v>
      </c>
      <c r="I35" s="1" t="s">
        <v>95</v>
      </c>
      <c r="J35" s="1" t="s">
        <v>851</v>
      </c>
      <c r="K35" s="1" t="s">
        <v>96</v>
      </c>
      <c r="L35" s="38"/>
      <c r="M35" s="86" t="s">
        <v>93</v>
      </c>
      <c r="N35" s="74"/>
      <c r="O35" s="86" t="s">
        <v>856</v>
      </c>
    </row>
    <row r="36" spans="1:15" ht="12">
      <c r="A36" s="38"/>
      <c r="B36" s="14"/>
      <c r="C36" s="15"/>
      <c r="D36" s="103"/>
      <c r="E36" s="76">
        <f>IF(D36="","",VLOOKUP(D36,Item_Master!$B$4:$E$610,3))</f>
      </c>
      <c r="F36" s="16"/>
      <c r="G36" s="87">
        <f>IF($I$34="","",F36*$I$34)</f>
        <v>0</v>
      </c>
      <c r="H36" s="88">
        <f>IF(B36="","",VLOOKUP(FPA_Summary!$D$12,FPA_From_Internet!$B$27:$C$500,2))</f>
      </c>
      <c r="I36" s="88">
        <f>IF(B36="","",VLOOKUP(B36,FPA_From_Internet!$B$27:$C$500,2))</f>
      </c>
      <c r="J36" s="88">
        <f>IF(B36="","",IF(O36="Decrease",IF(I36/H36&lt;0.25,H36*0.25,I36),IF(I36/H36&gt;2,H36*2,I36)))</f>
      </c>
      <c r="K36" s="89" t="str">
        <f>IF($M36="YES",IF($J36&gt;$H36,(($J36/$H36)-1.1)*$H36*$G36,(($J36/$H36)-0.9)*$H36*$G36),"N/A")</f>
        <v>N/A</v>
      </c>
      <c r="L36" s="38"/>
      <c r="M36" s="90">
        <f aca="true" t="shared" si="0" ref="M36:M55">IF(H36="","",IF(OR($I36/$H36&lt;0.9,$I36/$H36&gt;1.1),"YES","NO"))</f>
      </c>
      <c r="N36" s="38"/>
      <c r="O36" s="111">
        <f>IF(B36="","",IF(H36/I36&gt;1,"Decrease","Increase"))</f>
      </c>
    </row>
    <row r="37" spans="1:15" ht="12">
      <c r="A37" s="38"/>
      <c r="B37" s="14"/>
      <c r="C37" s="15"/>
      <c r="D37" s="103"/>
      <c r="E37" s="76">
        <f>IF(D37="","",VLOOKUP(D37,Item_Master!$B$4:$E$610,3))</f>
      </c>
      <c r="F37" s="16"/>
      <c r="G37" s="87">
        <f aca="true" t="shared" si="1" ref="G37:G58">IF($I$34="","",F37*$I$34)</f>
        <v>0</v>
      </c>
      <c r="H37" s="88">
        <f>IF(B37="","",VLOOKUP(FPA_Summary!$D$12,FPA_From_Internet!$B$27:$C$500,2))</f>
      </c>
      <c r="I37" s="88">
        <f>IF(B37="","",VLOOKUP(B37,FPA_From_Internet!$B$27:$C$500,2))</f>
      </c>
      <c r="J37" s="88">
        <f aca="true" t="shared" si="2" ref="J37:J58">IF(B37="","",IF(O37="Decrease",IF(I37/H37&lt;0.25,H37*0.25,I37),IF(I37/H37&gt;2,H37*2,I37)))</f>
      </c>
      <c r="K37" s="89" t="str">
        <f aca="true" t="shared" si="3" ref="K37:K58">IF($M37="YES",IF($J37&gt;$H37,(($J37/$H37)-1.1)*$H37*$G37,(($J37/$H37)-0.9)*$H37*$G37),"N/A")</f>
        <v>N/A</v>
      </c>
      <c r="L37" s="38"/>
      <c r="M37" s="90">
        <f t="shared" si="0"/>
      </c>
      <c r="N37" s="38"/>
      <c r="O37" s="111">
        <f aca="true" t="shared" si="4" ref="O37:O58">IF(B37="","",IF(H37/I37&gt;1,"Decrease","Increase"))</f>
      </c>
    </row>
    <row r="38" spans="1:15" ht="12">
      <c r="A38" s="38"/>
      <c r="B38" s="14"/>
      <c r="C38" s="15"/>
      <c r="D38" s="103"/>
      <c r="E38" s="76">
        <f>IF(D38="","",VLOOKUP(D38,Item_Master!$B$4:$E$610,3))</f>
      </c>
      <c r="F38" s="16"/>
      <c r="G38" s="87">
        <f t="shared" si="1"/>
        <v>0</v>
      </c>
      <c r="H38" s="88">
        <f>IF(B38="","",VLOOKUP(FPA_Summary!$D$12,FPA_From_Internet!$B$27:$C$500,2))</f>
      </c>
      <c r="I38" s="88">
        <f>IF(B38="","",VLOOKUP(B38,FPA_From_Internet!$B$27:$C$500,2))</f>
      </c>
      <c r="J38" s="88">
        <f t="shared" si="2"/>
      </c>
      <c r="K38" s="89" t="str">
        <f t="shared" si="3"/>
        <v>N/A</v>
      </c>
      <c r="L38" s="38"/>
      <c r="M38" s="90">
        <f t="shared" si="0"/>
      </c>
      <c r="N38" s="38"/>
      <c r="O38" s="111">
        <f t="shared" si="4"/>
      </c>
    </row>
    <row r="39" spans="1:15" ht="12">
      <c r="A39" s="38"/>
      <c r="B39" s="14"/>
      <c r="C39" s="15"/>
      <c r="D39" s="103"/>
      <c r="E39" s="76">
        <f>IF(D39="","",VLOOKUP(D39,Item_Master!$B$4:$E$610,3))</f>
      </c>
      <c r="F39" s="16"/>
      <c r="G39" s="87">
        <f t="shared" si="1"/>
        <v>0</v>
      </c>
      <c r="H39" s="88">
        <f>IF(B39="","",VLOOKUP(FPA_Summary!$D$12,FPA_From_Internet!$B$27:$C$500,2))</f>
      </c>
      <c r="I39" s="88">
        <f>IF(B39="","",VLOOKUP(B39,FPA_From_Internet!$B$27:$C$500,2))</f>
      </c>
      <c r="J39" s="88">
        <f t="shared" si="2"/>
      </c>
      <c r="K39" s="89" t="str">
        <f t="shared" si="3"/>
        <v>N/A</v>
      </c>
      <c r="L39" s="38"/>
      <c r="M39" s="90">
        <f t="shared" si="0"/>
      </c>
      <c r="N39" s="38"/>
      <c r="O39" s="111">
        <f t="shared" si="4"/>
      </c>
    </row>
    <row r="40" spans="1:15" ht="12">
      <c r="A40" s="38"/>
      <c r="B40" s="14"/>
      <c r="C40" s="15"/>
      <c r="D40" s="103"/>
      <c r="E40" s="76">
        <f>IF(D40="","",VLOOKUP(D40,Item_Master!$B$4:$E$610,3))</f>
      </c>
      <c r="F40" s="16"/>
      <c r="G40" s="87">
        <f t="shared" si="1"/>
        <v>0</v>
      </c>
      <c r="H40" s="88">
        <f>IF(B40="","",VLOOKUP(FPA_Summary!$D$12,FPA_From_Internet!$B$27:$C$500,2))</f>
      </c>
      <c r="I40" s="88">
        <f>IF(B40="","",VLOOKUP(B40,FPA_From_Internet!$B$27:$C$500,2))</f>
      </c>
      <c r="J40" s="88">
        <f t="shared" si="2"/>
      </c>
      <c r="K40" s="89" t="str">
        <f t="shared" si="3"/>
        <v>N/A</v>
      </c>
      <c r="L40" s="38"/>
      <c r="M40" s="90">
        <f t="shared" si="0"/>
      </c>
      <c r="N40" s="38"/>
      <c r="O40" s="111">
        <f t="shared" si="4"/>
      </c>
    </row>
    <row r="41" spans="1:15" ht="12">
      <c r="A41" s="38"/>
      <c r="B41" s="14"/>
      <c r="C41" s="15"/>
      <c r="D41" s="103"/>
      <c r="E41" s="76">
        <f>IF(D41="","",VLOOKUP(D41,Item_Master!$B$4:$E$610,3))</f>
      </c>
      <c r="F41" s="16"/>
      <c r="G41" s="87">
        <f t="shared" si="1"/>
        <v>0</v>
      </c>
      <c r="H41" s="88">
        <f>IF(B41="","",VLOOKUP(FPA_Summary!$D$12,FPA_From_Internet!$B$27:$C$500,2))</f>
      </c>
      <c r="I41" s="88">
        <f>IF(B41="","",VLOOKUP(B41,FPA_From_Internet!$B$27:$C$500,2))</f>
      </c>
      <c r="J41" s="88">
        <f t="shared" si="2"/>
      </c>
      <c r="K41" s="89" t="str">
        <f t="shared" si="3"/>
        <v>N/A</v>
      </c>
      <c r="L41" s="38"/>
      <c r="M41" s="90">
        <f t="shared" si="0"/>
      </c>
      <c r="N41" s="38"/>
      <c r="O41" s="111">
        <f t="shared" si="4"/>
      </c>
    </row>
    <row r="42" spans="1:15" ht="12">
      <c r="A42" s="38"/>
      <c r="B42" s="14"/>
      <c r="C42" s="15"/>
      <c r="D42" s="103"/>
      <c r="E42" s="76">
        <f>IF(D42="","",VLOOKUP(D42,Item_Master!$B$4:$E$610,3))</f>
      </c>
      <c r="F42" s="16"/>
      <c r="G42" s="87">
        <f t="shared" si="1"/>
        <v>0</v>
      </c>
      <c r="H42" s="88">
        <f>IF(B42="","",VLOOKUP(FPA_Summary!$D$12,FPA_From_Internet!$B$27:$C$500,2))</f>
      </c>
      <c r="I42" s="88">
        <f>IF(B42="","",VLOOKUP(B42,FPA_From_Internet!$B$27:$C$500,2))</f>
      </c>
      <c r="J42" s="88">
        <f t="shared" si="2"/>
      </c>
      <c r="K42" s="89" t="str">
        <f t="shared" si="3"/>
        <v>N/A</v>
      </c>
      <c r="L42" s="38"/>
      <c r="M42" s="90">
        <f t="shared" si="0"/>
      </c>
      <c r="N42" s="38"/>
      <c r="O42" s="111">
        <f t="shared" si="4"/>
      </c>
    </row>
    <row r="43" spans="1:15" ht="12">
      <c r="A43" s="38"/>
      <c r="B43" s="14"/>
      <c r="C43" s="15"/>
      <c r="D43" s="103"/>
      <c r="E43" s="76">
        <f>IF(D43="","",VLOOKUP(D43,Item_Master!$B$4:$E$610,3))</f>
      </c>
      <c r="F43" s="16"/>
      <c r="G43" s="87">
        <f t="shared" si="1"/>
        <v>0</v>
      </c>
      <c r="H43" s="88">
        <f>IF(B43="","",VLOOKUP(FPA_Summary!$D$12,FPA_From_Internet!$B$27:$C$500,2))</f>
      </c>
      <c r="I43" s="88">
        <f>IF(B43="","",VLOOKUP(B43,FPA_From_Internet!$B$27:$C$500,2))</f>
      </c>
      <c r="J43" s="88">
        <f t="shared" si="2"/>
      </c>
      <c r="K43" s="89" t="str">
        <f t="shared" si="3"/>
        <v>N/A</v>
      </c>
      <c r="L43" s="38"/>
      <c r="M43" s="90">
        <f t="shared" si="0"/>
      </c>
      <c r="N43" s="38"/>
      <c r="O43" s="111">
        <f t="shared" si="4"/>
      </c>
    </row>
    <row r="44" spans="1:15" ht="12">
      <c r="A44" s="38"/>
      <c r="B44" s="14"/>
      <c r="C44" s="15"/>
      <c r="D44" s="103"/>
      <c r="E44" s="76">
        <f>IF(D44="","",VLOOKUP(D44,Item_Master!$B$4:$E$610,3))</f>
      </c>
      <c r="F44" s="16"/>
      <c r="G44" s="87">
        <f t="shared" si="1"/>
        <v>0</v>
      </c>
      <c r="H44" s="88">
        <f>IF(B44="","",VLOOKUP(FPA_Summary!$D$12,FPA_From_Internet!$B$27:$C$500,2))</f>
      </c>
      <c r="I44" s="88">
        <f>IF(B44="","",VLOOKUP(B44,FPA_From_Internet!$B$27:$C$500,2))</f>
      </c>
      <c r="J44" s="88">
        <f t="shared" si="2"/>
      </c>
      <c r="K44" s="89" t="str">
        <f t="shared" si="3"/>
        <v>N/A</v>
      </c>
      <c r="L44" s="38"/>
      <c r="M44" s="90">
        <f t="shared" si="0"/>
      </c>
      <c r="N44" s="38"/>
      <c r="O44" s="111">
        <f t="shared" si="4"/>
      </c>
    </row>
    <row r="45" spans="1:15" ht="12">
      <c r="A45" s="38"/>
      <c r="B45" s="14"/>
      <c r="C45" s="15"/>
      <c r="D45" s="103"/>
      <c r="E45" s="76">
        <f>IF(D45="","",VLOOKUP(D45,Item_Master!$B$4:$E$610,3))</f>
      </c>
      <c r="F45" s="16"/>
      <c r="G45" s="87">
        <f t="shared" si="1"/>
        <v>0</v>
      </c>
      <c r="H45" s="88">
        <f>IF(B45="","",VLOOKUP(FPA_Summary!$D$12,FPA_From_Internet!$B$27:$C$500,2))</f>
      </c>
      <c r="I45" s="88">
        <f>IF(B45="","",VLOOKUP(B45,FPA_From_Internet!$B$27:$C$500,2))</f>
      </c>
      <c r="J45" s="88">
        <f t="shared" si="2"/>
      </c>
      <c r="K45" s="89" t="str">
        <f t="shared" si="3"/>
        <v>N/A</v>
      </c>
      <c r="L45" s="38"/>
      <c r="M45" s="90">
        <f t="shared" si="0"/>
      </c>
      <c r="N45" s="38"/>
      <c r="O45" s="111">
        <f t="shared" si="4"/>
      </c>
    </row>
    <row r="46" spans="1:15" ht="12">
      <c r="A46" s="38"/>
      <c r="B46" s="14"/>
      <c r="C46" s="15"/>
      <c r="D46" s="103"/>
      <c r="E46" s="76">
        <f>IF(D46="","",VLOOKUP(D46,Item_Master!$B$4:$E$610,3))</f>
      </c>
      <c r="F46" s="16"/>
      <c r="G46" s="87">
        <f t="shared" si="1"/>
        <v>0</v>
      </c>
      <c r="H46" s="88">
        <f>IF(B46="","",VLOOKUP(FPA_Summary!$D$12,FPA_From_Internet!$B$27:$C$500,2))</f>
      </c>
      <c r="I46" s="88">
        <f>IF(B46="","",VLOOKUP(B46,FPA_From_Internet!$B$27:$C$500,2))</f>
      </c>
      <c r="J46" s="88">
        <f t="shared" si="2"/>
      </c>
      <c r="K46" s="89" t="str">
        <f t="shared" si="3"/>
        <v>N/A</v>
      </c>
      <c r="L46" s="38"/>
      <c r="M46" s="90">
        <f t="shared" si="0"/>
      </c>
      <c r="N46" s="38"/>
      <c r="O46" s="111">
        <f t="shared" si="4"/>
      </c>
    </row>
    <row r="47" spans="1:15" ht="12">
      <c r="A47" s="38"/>
      <c r="B47" s="14"/>
      <c r="C47" s="15"/>
      <c r="D47" s="103"/>
      <c r="E47" s="76">
        <f>IF(D47="","",VLOOKUP(D47,Item_Master!$B$4:$E$610,3))</f>
      </c>
      <c r="F47" s="16"/>
      <c r="G47" s="87">
        <f t="shared" si="1"/>
        <v>0</v>
      </c>
      <c r="H47" s="88">
        <f>IF(B47="","",VLOOKUP(FPA_Summary!$D$12,FPA_From_Internet!$B$27:$C$500,2))</f>
      </c>
      <c r="I47" s="88">
        <f>IF(B47="","",VLOOKUP(B47,FPA_From_Internet!$B$27:$C$500,2))</f>
      </c>
      <c r="J47" s="88">
        <f t="shared" si="2"/>
      </c>
      <c r="K47" s="89" t="str">
        <f t="shared" si="3"/>
        <v>N/A</v>
      </c>
      <c r="L47" s="38"/>
      <c r="M47" s="90">
        <f t="shared" si="0"/>
      </c>
      <c r="N47" s="38"/>
      <c r="O47" s="111">
        <f t="shared" si="4"/>
      </c>
    </row>
    <row r="48" spans="1:15" ht="12">
      <c r="A48" s="38"/>
      <c r="B48" s="14"/>
      <c r="C48" s="15"/>
      <c r="D48" s="103"/>
      <c r="E48" s="76">
        <f>IF(D48="","",VLOOKUP(D48,Item_Master!$B$4:$E$610,3))</f>
      </c>
      <c r="F48" s="16"/>
      <c r="G48" s="87">
        <f t="shared" si="1"/>
        <v>0</v>
      </c>
      <c r="H48" s="88">
        <f>IF(B48="","",VLOOKUP(FPA_Summary!$D$12,FPA_From_Internet!$B$27:$C$500,2))</f>
      </c>
      <c r="I48" s="88">
        <f>IF(B48="","",VLOOKUP(B48,FPA_From_Internet!$B$27:$C$500,2))</f>
      </c>
      <c r="J48" s="88">
        <f t="shared" si="2"/>
      </c>
      <c r="K48" s="89" t="str">
        <f t="shared" si="3"/>
        <v>N/A</v>
      </c>
      <c r="L48" s="38"/>
      <c r="M48" s="90">
        <f t="shared" si="0"/>
      </c>
      <c r="N48" s="38"/>
      <c r="O48" s="111">
        <f t="shared" si="4"/>
      </c>
    </row>
    <row r="49" spans="1:15" ht="12">
      <c r="A49" s="38"/>
      <c r="B49" s="14"/>
      <c r="C49" s="15"/>
      <c r="D49" s="103"/>
      <c r="E49" s="76">
        <f>IF(D49="","",VLOOKUP(D49,Item_Master!$B$4:$E$610,3))</f>
      </c>
      <c r="F49" s="16"/>
      <c r="G49" s="87">
        <f t="shared" si="1"/>
        <v>0</v>
      </c>
      <c r="H49" s="88">
        <f>IF(B49="","",VLOOKUP(FPA_Summary!$D$12,FPA_From_Internet!$B$27:$C$500,2))</f>
      </c>
      <c r="I49" s="88">
        <f>IF(B49="","",VLOOKUP(B49,FPA_From_Internet!$B$27:$C$500,2))</f>
      </c>
      <c r="J49" s="88">
        <f t="shared" si="2"/>
      </c>
      <c r="K49" s="89" t="str">
        <f t="shared" si="3"/>
        <v>N/A</v>
      </c>
      <c r="L49" s="38"/>
      <c r="M49" s="90">
        <f t="shared" si="0"/>
      </c>
      <c r="N49" s="38"/>
      <c r="O49" s="111">
        <f t="shared" si="4"/>
      </c>
    </row>
    <row r="50" spans="1:15" ht="12">
      <c r="A50" s="38"/>
      <c r="B50" s="14"/>
      <c r="C50" s="15"/>
      <c r="D50" s="103"/>
      <c r="E50" s="76">
        <f>IF(D50="","",VLOOKUP(D50,Item_Master!$B$4:$E$610,3))</f>
      </c>
      <c r="F50" s="16"/>
      <c r="G50" s="87">
        <f t="shared" si="1"/>
        <v>0</v>
      </c>
      <c r="H50" s="88">
        <f>IF(B50="","",VLOOKUP(FPA_Summary!$D$12,FPA_From_Internet!$B$27:$C$500,2))</f>
      </c>
      <c r="I50" s="88">
        <f>IF(B50="","",VLOOKUP(B50,FPA_From_Internet!$B$27:$C$500,2))</f>
      </c>
      <c r="J50" s="88">
        <f t="shared" si="2"/>
      </c>
      <c r="K50" s="89" t="str">
        <f t="shared" si="3"/>
        <v>N/A</v>
      </c>
      <c r="L50" s="38"/>
      <c r="M50" s="90">
        <f t="shared" si="0"/>
      </c>
      <c r="N50" s="38"/>
      <c r="O50" s="111">
        <f t="shared" si="4"/>
      </c>
    </row>
    <row r="51" spans="1:15" ht="12">
      <c r="A51" s="38"/>
      <c r="B51" s="14"/>
      <c r="C51" s="15"/>
      <c r="D51" s="103"/>
      <c r="E51" s="76">
        <f>IF(D51="","",VLOOKUP(D51,Item_Master!$B$4:$E$610,3))</f>
      </c>
      <c r="F51" s="16"/>
      <c r="G51" s="87">
        <f t="shared" si="1"/>
        <v>0</v>
      </c>
      <c r="H51" s="88">
        <f>IF(B51="","",VLOOKUP(FPA_Summary!$D$12,FPA_From_Internet!$B$27:$C$500,2))</f>
      </c>
      <c r="I51" s="88">
        <f>IF(B51="","",VLOOKUP(B51,FPA_From_Internet!$B$27:$C$500,2))</f>
      </c>
      <c r="J51" s="88">
        <f t="shared" si="2"/>
      </c>
      <c r="K51" s="89" t="str">
        <f t="shared" si="3"/>
        <v>N/A</v>
      </c>
      <c r="L51" s="38"/>
      <c r="M51" s="90">
        <f t="shared" si="0"/>
      </c>
      <c r="N51" s="38"/>
      <c r="O51" s="111">
        <f t="shared" si="4"/>
      </c>
    </row>
    <row r="52" spans="1:15" ht="12">
      <c r="A52" s="38"/>
      <c r="B52" s="14"/>
      <c r="C52" s="15"/>
      <c r="D52" s="103"/>
      <c r="E52" s="76">
        <f>IF(D52="","",VLOOKUP(D52,Item_Master!$B$4:$E$610,3))</f>
      </c>
      <c r="F52" s="16"/>
      <c r="G52" s="87">
        <f t="shared" si="1"/>
        <v>0</v>
      </c>
      <c r="H52" s="88">
        <f>IF(B52="","",VLOOKUP(FPA_Summary!$D$12,FPA_From_Internet!$B$27:$C$500,2))</f>
      </c>
      <c r="I52" s="88">
        <f>IF(B52="","",VLOOKUP(B52,FPA_From_Internet!$B$27:$C$500,2))</f>
      </c>
      <c r="J52" s="88">
        <f t="shared" si="2"/>
      </c>
      <c r="K52" s="89" t="str">
        <f t="shared" si="3"/>
        <v>N/A</v>
      </c>
      <c r="L52" s="38"/>
      <c r="M52" s="90">
        <f t="shared" si="0"/>
      </c>
      <c r="N52" s="38"/>
      <c r="O52" s="111">
        <f t="shared" si="4"/>
      </c>
    </row>
    <row r="53" spans="1:15" ht="12">
      <c r="A53" s="38"/>
      <c r="B53" s="14"/>
      <c r="C53" s="15"/>
      <c r="D53" s="103"/>
      <c r="E53" s="76">
        <f>IF(D53="","",VLOOKUP(D53,Item_Master!$B$4:$E$610,3))</f>
      </c>
      <c r="F53" s="16"/>
      <c r="G53" s="87">
        <f t="shared" si="1"/>
        <v>0</v>
      </c>
      <c r="H53" s="88">
        <f>IF(B53="","",VLOOKUP(FPA_Summary!$D$12,FPA_From_Internet!$B$27:$C$500,2))</f>
      </c>
      <c r="I53" s="88">
        <f>IF(B53="","",VLOOKUP(B53,FPA_From_Internet!$B$27:$C$500,2))</f>
      </c>
      <c r="J53" s="88">
        <f t="shared" si="2"/>
      </c>
      <c r="K53" s="89" t="str">
        <f t="shared" si="3"/>
        <v>N/A</v>
      </c>
      <c r="L53" s="38"/>
      <c r="M53" s="90">
        <f t="shared" si="0"/>
      </c>
      <c r="N53" s="38"/>
      <c r="O53" s="111">
        <f t="shared" si="4"/>
      </c>
    </row>
    <row r="54" spans="1:15" ht="12">
      <c r="A54" s="38"/>
      <c r="B54" s="14"/>
      <c r="C54" s="15"/>
      <c r="D54" s="103"/>
      <c r="E54" s="76">
        <f>IF(D54="","",VLOOKUP(D54,Item_Master!$B$4:$E$610,3))</f>
      </c>
      <c r="F54" s="16"/>
      <c r="G54" s="87">
        <f t="shared" si="1"/>
        <v>0</v>
      </c>
      <c r="H54" s="88">
        <f>IF(B54="","",VLOOKUP(FPA_Summary!$D$12,FPA_From_Internet!$B$27:$C$500,2))</f>
      </c>
      <c r="I54" s="88">
        <f>IF(B54="","",VLOOKUP(B54,FPA_From_Internet!$B$27:$C$500,2))</f>
      </c>
      <c r="J54" s="88">
        <f t="shared" si="2"/>
      </c>
      <c r="K54" s="89" t="str">
        <f t="shared" si="3"/>
        <v>N/A</v>
      </c>
      <c r="L54" s="38"/>
      <c r="M54" s="90">
        <f t="shared" si="0"/>
      </c>
      <c r="N54" s="38"/>
      <c r="O54" s="111">
        <f t="shared" si="4"/>
      </c>
    </row>
    <row r="55" spans="1:15" ht="12">
      <c r="A55" s="38"/>
      <c r="B55" s="14"/>
      <c r="C55" s="15"/>
      <c r="D55" s="103"/>
      <c r="E55" s="76">
        <f>IF(D55="","",VLOOKUP(D55,Item_Master!$B$4:$E$610,3))</f>
      </c>
      <c r="F55" s="16"/>
      <c r="G55" s="87">
        <f t="shared" si="1"/>
        <v>0</v>
      </c>
      <c r="H55" s="88">
        <f>IF(B55="","",VLOOKUP(FPA_Summary!$D$12,FPA_From_Internet!$B$27:$C$500,2))</f>
      </c>
      <c r="I55" s="88">
        <f>IF(B55="","",VLOOKUP(B55,FPA_From_Internet!$B$27:$C$500,2))</f>
      </c>
      <c r="J55" s="88">
        <f t="shared" si="2"/>
      </c>
      <c r="K55" s="89" t="str">
        <f t="shared" si="3"/>
        <v>N/A</v>
      </c>
      <c r="L55" s="38"/>
      <c r="M55" s="90">
        <f t="shared" si="0"/>
      </c>
      <c r="N55" s="38"/>
      <c r="O55" s="111">
        <f t="shared" si="4"/>
      </c>
    </row>
    <row r="56" spans="1:15" ht="12">
      <c r="A56" s="38"/>
      <c r="B56" s="14"/>
      <c r="C56" s="15"/>
      <c r="D56" s="31"/>
      <c r="E56" s="76">
        <f>IF(D56="","",VLOOKUP(D56,Item_Master!$B$4:$E$610,3))</f>
      </c>
      <c r="F56" s="16"/>
      <c r="G56" s="87">
        <f t="shared" si="1"/>
        <v>0</v>
      </c>
      <c r="H56" s="88">
        <f>IF(B56="","",VLOOKUP(FPA_Summary!$D$12,FPA_From_Internet!$B$27:$C$500,2))</f>
      </c>
      <c r="I56" s="88">
        <f>IF(B56="","",VLOOKUP(B56,FPA_From_Internet!$B$27:$C$500,2))</f>
      </c>
      <c r="J56" s="88">
        <f t="shared" si="2"/>
      </c>
      <c r="K56" s="89" t="str">
        <f t="shared" si="3"/>
        <v>N/A</v>
      </c>
      <c r="L56" s="38"/>
      <c r="M56" s="90">
        <f>IF(H56="","",IF(OR($I56/$H56&lt;0.9,$I56/$H56&gt;1.1),"YES","NO"))</f>
      </c>
      <c r="N56" s="38"/>
      <c r="O56" s="111">
        <f t="shared" si="4"/>
      </c>
    </row>
    <row r="57" spans="1:15" ht="12">
      <c r="A57" s="38"/>
      <c r="B57" s="14"/>
      <c r="C57" s="15"/>
      <c r="D57" s="31"/>
      <c r="E57" s="76">
        <f>IF(D57="","",VLOOKUP(D57,Item_Master!$B$4:$E$610,3))</f>
      </c>
      <c r="F57" s="16"/>
      <c r="G57" s="87">
        <f t="shared" si="1"/>
        <v>0</v>
      </c>
      <c r="H57" s="88">
        <f>IF(B57="","",VLOOKUP(FPA_Summary!$D$12,FPA_From_Internet!$B$27:$C$500,2))</f>
      </c>
      <c r="I57" s="88">
        <f>IF(B57="","",VLOOKUP(B57,FPA_From_Internet!$B$27:$C$500,2))</f>
      </c>
      <c r="J57" s="88">
        <f t="shared" si="2"/>
      </c>
      <c r="K57" s="89" t="str">
        <f t="shared" si="3"/>
        <v>N/A</v>
      </c>
      <c r="L57" s="38"/>
      <c r="M57" s="90">
        <f>IF(H57="","",IF(OR($I57/$H57&lt;0.9,$I57/$H57&gt;1.1),"YES","NO"))</f>
      </c>
      <c r="N57" s="38"/>
      <c r="O57" s="111">
        <f t="shared" si="4"/>
      </c>
    </row>
    <row r="58" spans="1:15" ht="12">
      <c r="A58" s="38"/>
      <c r="B58" s="14"/>
      <c r="C58" s="15"/>
      <c r="D58" s="31"/>
      <c r="E58" s="76">
        <f>IF(D58="","",VLOOKUP(D58,Item_Master!$B$4:$E$610,3))</f>
      </c>
      <c r="F58" s="16"/>
      <c r="G58" s="87">
        <f t="shared" si="1"/>
        <v>0</v>
      </c>
      <c r="H58" s="88">
        <f>IF(B58="","",VLOOKUP(FPA_Summary!$D$12,FPA_From_Internet!$B$27:$C$500,2))</f>
      </c>
      <c r="I58" s="88">
        <f>IF(B58="","",VLOOKUP(B58,FPA_From_Internet!$B$27:$C$500,2))</f>
      </c>
      <c r="J58" s="88">
        <f t="shared" si="2"/>
      </c>
      <c r="K58" s="89" t="str">
        <f t="shared" si="3"/>
        <v>N/A</v>
      </c>
      <c r="L58" s="38"/>
      <c r="M58" s="90">
        <f>IF(H58="","",IF(OR($I58/$H58&lt;0.9,$I58/$H58&gt;1.1),"YES","NO"))</f>
      </c>
      <c r="N58" s="38"/>
      <c r="O58" s="111">
        <f t="shared" si="4"/>
      </c>
    </row>
    <row r="59" spans="1:14" ht="12.75">
      <c r="A59" s="38"/>
      <c r="B59" s="91"/>
      <c r="C59" s="92"/>
      <c r="D59" s="92"/>
      <c r="E59" s="91" t="s">
        <v>85</v>
      </c>
      <c r="F59" s="93">
        <f>SUM(F36:F57)</f>
        <v>0</v>
      </c>
      <c r="G59" s="83"/>
      <c r="H59" s="94"/>
      <c r="I59" s="94"/>
      <c r="J59" s="94"/>
      <c r="K59" s="95">
        <f>SUM(K36:K57)</f>
        <v>0</v>
      </c>
      <c r="L59" s="38"/>
      <c r="M59" s="96"/>
      <c r="N59" s="38"/>
    </row>
    <row r="60" spans="1:14" ht="1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</sheetData>
  <sheetProtection insertRows="0" selectLockedCells="1"/>
  <conditionalFormatting sqref="F31">
    <cfRule type="cellIs" priority="1" dxfId="1" operator="greaterThanOrEqual" stopIfTrue="1">
      <formula>$F$32</formula>
    </cfRule>
    <cfRule type="cellIs" priority="2" dxfId="0" operator="lessThan" stopIfTrue="1">
      <formula>$F$32</formula>
    </cfRule>
  </conditionalFormatting>
  <dataValidations count="1">
    <dataValidation type="list" allowBlank="1" showInputMessage="1" showErrorMessage="1" sqref="H15:H30">
      <formula1>Units</formula1>
    </dataValidation>
  </dataValidations>
  <printOptions/>
  <pageMargins left="0.75" right="0.75" top="0.55" bottom="0.5" header="0.5" footer="0.5"/>
  <pageSetup fitToHeight="1" fitToWidth="1"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60"/>
  <sheetViews>
    <sheetView showGridLines="0" zoomScalePageLayoutView="0" workbookViewId="0" topLeftCell="A2">
      <selection activeCell="J36" sqref="J36"/>
    </sheetView>
  </sheetViews>
  <sheetFormatPr defaultColWidth="9.28125" defaultRowHeight="12.75"/>
  <cols>
    <col min="1" max="1" width="1.7109375" style="35" customWidth="1"/>
    <col min="2" max="2" width="11.421875" style="35" customWidth="1"/>
    <col min="3" max="3" width="13.28125" style="35" customWidth="1"/>
    <col min="4" max="4" width="10.28125" style="35" bestFit="1" customWidth="1"/>
    <col min="5" max="5" width="38.7109375" style="35" bestFit="1" customWidth="1"/>
    <col min="6" max="6" width="16.7109375" style="35" customWidth="1"/>
    <col min="7" max="7" width="12.421875" style="35" customWidth="1"/>
    <col min="8" max="10" width="9.28125" style="35" customWidth="1"/>
    <col min="11" max="11" width="10.7109375" style="35" bestFit="1" customWidth="1"/>
    <col min="12" max="12" width="1.7109375" style="35" customWidth="1"/>
    <col min="13" max="13" width="9.28125" style="35" customWidth="1"/>
    <col min="14" max="14" width="1.7109375" style="35" customWidth="1"/>
    <col min="15" max="16384" width="9.28125" style="35" customWidth="1"/>
  </cols>
  <sheetData>
    <row r="1" spans="1:14" ht="12.75">
      <c r="A1" s="38"/>
      <c r="B1" s="54" t="s">
        <v>108</v>
      </c>
      <c r="C1" s="55" t="s">
        <v>76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">
      <c r="A2" s="38"/>
      <c r="B2" s="38"/>
      <c r="C2" s="37" t="s">
        <v>109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">
      <c r="A3" s="38"/>
      <c r="B3" s="38"/>
      <c r="C3" s="37" t="s">
        <v>110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">
      <c r="A4" s="38"/>
      <c r="B4" s="38"/>
      <c r="C4" s="37" t="s">
        <v>111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2">
      <c r="A5" s="38"/>
      <c r="B5" s="38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5">
      <c r="A7" s="38"/>
      <c r="B7" s="39" t="s">
        <v>92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5">
      <c r="A8" s="38"/>
      <c r="B8" s="39" t="s">
        <v>826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">
      <c r="A9" s="38"/>
      <c r="B9" s="39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2.75">
      <c r="A10" s="38"/>
      <c r="B10" s="56" t="s">
        <v>103</v>
      </c>
      <c r="C10" s="57" t="str">
        <f>FPA_Summary!D11</f>
        <v>OTT-SR-19-003.10</v>
      </c>
      <c r="D10" s="57"/>
      <c r="E10" s="43" t="s">
        <v>106</v>
      </c>
      <c r="F10" s="57">
        <f>FPA_Summary!H11</f>
        <v>25526</v>
      </c>
      <c r="G10" s="58"/>
      <c r="H10" s="59" t="s">
        <v>105</v>
      </c>
      <c r="I10" s="60">
        <f>FPA_Summary!K11</f>
        <v>20088021</v>
      </c>
      <c r="J10" s="105"/>
      <c r="K10" s="38"/>
      <c r="L10" s="38"/>
      <c r="M10" s="38"/>
      <c r="N10" s="38"/>
    </row>
    <row r="11" spans="1:14" ht="12.75">
      <c r="A11" s="38"/>
      <c r="B11" s="61" t="s">
        <v>104</v>
      </c>
      <c r="C11" s="62">
        <f>FPA_Summary!D12</f>
        <v>44105</v>
      </c>
      <c r="D11" s="63"/>
      <c r="E11" s="64" t="s">
        <v>107</v>
      </c>
      <c r="F11" s="63" t="str">
        <f>FPA_Summary!I12</f>
        <v>C. Patrick Dille 10/2/2009</v>
      </c>
      <c r="G11" s="63"/>
      <c r="H11" s="63"/>
      <c r="I11" s="65"/>
      <c r="J11" s="68"/>
      <c r="K11" s="38"/>
      <c r="L11" s="38"/>
      <c r="M11" s="38"/>
      <c r="N11" s="38"/>
    </row>
    <row r="12" spans="1:14" ht="12.75">
      <c r="A12" s="38"/>
      <c r="B12" s="66"/>
      <c r="C12" s="66"/>
      <c r="D12" s="67"/>
      <c r="E12" s="68"/>
      <c r="F12" s="68"/>
      <c r="G12" s="66"/>
      <c r="H12" s="68"/>
      <c r="I12" s="68"/>
      <c r="J12" s="68"/>
      <c r="K12" s="69"/>
      <c r="L12" s="38"/>
      <c r="M12" s="38"/>
      <c r="N12" s="38"/>
    </row>
    <row r="13" spans="1:14" ht="12.75">
      <c r="A13" s="38"/>
      <c r="B13" s="70" t="s">
        <v>99</v>
      </c>
      <c r="C13" s="70"/>
      <c r="D13" s="71"/>
      <c r="E13" s="38"/>
      <c r="F13" s="38"/>
      <c r="G13" s="38"/>
      <c r="H13" s="71"/>
      <c r="I13" s="71"/>
      <c r="J13" s="71"/>
      <c r="K13" s="38"/>
      <c r="L13" s="38"/>
      <c r="M13" s="38"/>
      <c r="N13" s="38"/>
    </row>
    <row r="14" spans="1:14" ht="25.5">
      <c r="A14" s="38"/>
      <c r="B14" s="38"/>
      <c r="C14" s="1" t="s">
        <v>83</v>
      </c>
      <c r="D14" s="1" t="s">
        <v>133</v>
      </c>
      <c r="E14" s="1" t="s">
        <v>60</v>
      </c>
      <c r="F14" s="73" t="s">
        <v>67</v>
      </c>
      <c r="G14" s="101"/>
      <c r="H14" s="1" t="s">
        <v>132</v>
      </c>
      <c r="I14" s="74"/>
      <c r="J14" s="74"/>
      <c r="K14" s="75"/>
      <c r="L14" s="75"/>
      <c r="M14" s="38"/>
      <c r="N14" s="38"/>
    </row>
    <row r="15" spans="1:14" ht="12">
      <c r="A15" s="38"/>
      <c r="B15" s="38"/>
      <c r="C15" s="15"/>
      <c r="D15" s="103"/>
      <c r="E15" s="76">
        <f>IF(D15="","",VLOOKUP(D15,Item_Master!$B$4:$E$610,3))</f>
      </c>
      <c r="F15" s="97"/>
      <c r="G15" s="102"/>
      <c r="H15" s="15" t="s">
        <v>97</v>
      </c>
      <c r="I15" s="68"/>
      <c r="J15" s="68"/>
      <c r="K15" s="38"/>
      <c r="L15" s="38"/>
      <c r="M15" s="38"/>
      <c r="N15" s="38"/>
    </row>
    <row r="16" spans="1:14" ht="12">
      <c r="A16" s="38"/>
      <c r="B16" s="38"/>
      <c r="C16" s="15"/>
      <c r="D16" s="103"/>
      <c r="E16" s="76">
        <f>IF(D16="","",VLOOKUP(D16,Item_Master!$B$4:$E$610,3))</f>
      </c>
      <c r="F16" s="97"/>
      <c r="G16" s="102"/>
      <c r="H16" s="15" t="s">
        <v>97</v>
      </c>
      <c r="I16" s="68"/>
      <c r="J16" s="68"/>
      <c r="K16" s="38"/>
      <c r="L16" s="38"/>
      <c r="M16" s="38"/>
      <c r="N16" s="38"/>
    </row>
    <row r="17" spans="1:14" ht="12">
      <c r="A17" s="38"/>
      <c r="B17" s="38"/>
      <c r="C17" s="15"/>
      <c r="D17" s="103"/>
      <c r="E17" s="76">
        <f>IF(D17="","",VLOOKUP(D17,Item_Master!$B$4:$E$610,3))</f>
      </c>
      <c r="F17" s="97"/>
      <c r="G17" s="102"/>
      <c r="H17" s="15"/>
      <c r="I17" s="68"/>
      <c r="J17" s="68"/>
      <c r="K17" s="38"/>
      <c r="L17" s="38"/>
      <c r="M17" s="38"/>
      <c r="N17" s="38"/>
    </row>
    <row r="18" spans="1:14" ht="12">
      <c r="A18" s="38"/>
      <c r="B18" s="38"/>
      <c r="C18" s="15"/>
      <c r="D18" s="103"/>
      <c r="E18" s="76">
        <f>IF(D18="","",VLOOKUP(D18,Item_Master!$B$4:$E$610,3))</f>
      </c>
      <c r="F18" s="97"/>
      <c r="G18" s="102"/>
      <c r="H18" s="15"/>
      <c r="I18" s="68"/>
      <c r="J18" s="68"/>
      <c r="K18" s="38"/>
      <c r="L18" s="38"/>
      <c r="M18" s="38"/>
      <c r="N18" s="38"/>
    </row>
    <row r="19" spans="1:14" ht="12">
      <c r="A19" s="38"/>
      <c r="B19" s="38"/>
      <c r="C19" s="15"/>
      <c r="D19" s="103"/>
      <c r="E19" s="76">
        <f>IF(D19="","",VLOOKUP(D19,Item_Master!$B$4:$E$610,3))</f>
      </c>
      <c r="F19" s="97"/>
      <c r="G19" s="102"/>
      <c r="H19" s="15"/>
      <c r="I19" s="68"/>
      <c r="J19" s="68"/>
      <c r="K19" s="38"/>
      <c r="L19" s="38"/>
      <c r="M19" s="38"/>
      <c r="N19" s="38"/>
    </row>
    <row r="20" spans="1:14" ht="12">
      <c r="A20" s="38"/>
      <c r="B20" s="38"/>
      <c r="C20" s="15"/>
      <c r="D20" s="31"/>
      <c r="E20" s="76">
        <f>IF(D20="","",VLOOKUP(D20,Item_Master!$B$4:$E$610,3))</f>
      </c>
      <c r="F20" s="97"/>
      <c r="G20" s="102"/>
      <c r="H20" s="15"/>
      <c r="I20" s="68"/>
      <c r="J20" s="68"/>
      <c r="K20" s="38"/>
      <c r="L20" s="38"/>
      <c r="M20" s="38"/>
      <c r="N20" s="38"/>
    </row>
    <row r="21" spans="1:14" ht="12">
      <c r="A21" s="38"/>
      <c r="B21" s="38"/>
      <c r="C21" s="15"/>
      <c r="D21" s="31"/>
      <c r="E21" s="76">
        <f>IF(D21="","",VLOOKUP(D21,Item_Master!$B$4:$E$610,3))</f>
      </c>
      <c r="F21" s="97"/>
      <c r="G21" s="102"/>
      <c r="H21" s="15"/>
      <c r="I21" s="68"/>
      <c r="J21" s="68"/>
      <c r="K21" s="38"/>
      <c r="L21" s="38"/>
      <c r="M21" s="38"/>
      <c r="N21" s="38"/>
    </row>
    <row r="22" spans="1:14" ht="12">
      <c r="A22" s="38"/>
      <c r="B22" s="38"/>
      <c r="C22" s="15"/>
      <c r="D22" s="31"/>
      <c r="E22" s="76">
        <f>IF(D22="","",VLOOKUP(D22,Item_Master!$B$4:$E$610,3))</f>
      </c>
      <c r="F22" s="97"/>
      <c r="G22" s="102"/>
      <c r="H22" s="15"/>
      <c r="I22" s="68"/>
      <c r="J22" s="68"/>
      <c r="K22" s="38"/>
      <c r="L22" s="38"/>
      <c r="M22" s="38"/>
      <c r="N22" s="38"/>
    </row>
    <row r="23" spans="1:14" ht="12">
      <c r="A23" s="38"/>
      <c r="B23" s="38"/>
      <c r="C23" s="15"/>
      <c r="D23" s="31"/>
      <c r="E23" s="76">
        <f>IF(D23="","",VLOOKUP(D23,Item_Master!$B$4:$E$610,3))</f>
      </c>
      <c r="F23" s="97"/>
      <c r="G23" s="102"/>
      <c r="H23" s="15"/>
      <c r="I23" s="68"/>
      <c r="J23" s="68"/>
      <c r="K23" s="38"/>
      <c r="L23" s="38"/>
      <c r="M23" s="38"/>
      <c r="N23" s="38"/>
    </row>
    <row r="24" spans="1:14" ht="12">
      <c r="A24" s="38"/>
      <c r="B24" s="38"/>
      <c r="C24" s="15"/>
      <c r="D24" s="31"/>
      <c r="E24" s="76">
        <f>IF(D24="","",VLOOKUP(D24,Item_Master!$B$4:$E$610,3))</f>
      </c>
      <c r="F24" s="97"/>
      <c r="G24" s="102"/>
      <c r="H24" s="15"/>
      <c r="I24" s="68"/>
      <c r="J24" s="68"/>
      <c r="K24" s="38"/>
      <c r="L24" s="38"/>
      <c r="M24" s="38"/>
      <c r="N24" s="38"/>
    </row>
    <row r="25" spans="1:14" ht="12">
      <c r="A25" s="38"/>
      <c r="B25" s="38"/>
      <c r="C25" s="15"/>
      <c r="D25" s="31"/>
      <c r="E25" s="76">
        <f>IF(D25="","",VLOOKUP(D25,Item_Master!$B$4:$E$610,3))</f>
      </c>
      <c r="F25" s="97"/>
      <c r="G25" s="102"/>
      <c r="H25" s="15"/>
      <c r="I25" s="68"/>
      <c r="J25" s="68"/>
      <c r="K25" s="38"/>
      <c r="L25" s="38"/>
      <c r="M25" s="38"/>
      <c r="N25" s="38"/>
    </row>
    <row r="26" spans="1:14" ht="12">
      <c r="A26" s="38"/>
      <c r="B26" s="38"/>
      <c r="C26" s="15"/>
      <c r="D26" s="31"/>
      <c r="E26" s="76">
        <f>IF(D26="","",VLOOKUP(D26,Item_Master!$B$4:$E$610,3))</f>
      </c>
      <c r="F26" s="97"/>
      <c r="G26" s="102"/>
      <c r="H26" s="15"/>
      <c r="I26" s="68"/>
      <c r="J26" s="68"/>
      <c r="K26" s="38"/>
      <c r="L26" s="38"/>
      <c r="M26" s="38"/>
      <c r="N26" s="38"/>
    </row>
    <row r="27" spans="1:14" ht="12">
      <c r="A27" s="38"/>
      <c r="B27" s="38"/>
      <c r="C27" s="15"/>
      <c r="D27" s="31"/>
      <c r="E27" s="76">
        <f>IF(D27="","",VLOOKUP(D27,Item_Master!$B$4:$E$610,3))</f>
      </c>
      <c r="F27" s="97"/>
      <c r="G27" s="102"/>
      <c r="H27" s="15" t="s">
        <v>98</v>
      </c>
      <c r="I27" s="68"/>
      <c r="J27" s="68"/>
      <c r="K27" s="38"/>
      <c r="L27" s="38"/>
      <c r="M27" s="38"/>
      <c r="N27" s="38"/>
    </row>
    <row r="28" spans="1:14" ht="12">
      <c r="A28" s="38"/>
      <c r="B28" s="38"/>
      <c r="C28" s="15"/>
      <c r="D28" s="31"/>
      <c r="E28" s="76">
        <f>IF(D28="","",VLOOKUP(D28,Item_Master!$B$4:$E$610,3))</f>
      </c>
      <c r="F28" s="97"/>
      <c r="G28" s="102"/>
      <c r="H28" s="15" t="s">
        <v>98</v>
      </c>
      <c r="I28" s="68"/>
      <c r="J28" s="68"/>
      <c r="K28" s="38"/>
      <c r="L28" s="38"/>
      <c r="M28" s="38"/>
      <c r="N28" s="38"/>
    </row>
    <row r="29" spans="1:14" ht="12">
      <c r="A29" s="38"/>
      <c r="B29" s="38"/>
      <c r="C29" s="15"/>
      <c r="D29" s="31"/>
      <c r="E29" s="76">
        <f>IF(D29="","",VLOOKUP(D29,Item_Master!$B$4:$E$610,3))</f>
      </c>
      <c r="F29" s="97"/>
      <c r="G29" s="102"/>
      <c r="H29" s="15" t="s">
        <v>98</v>
      </c>
      <c r="I29" s="68"/>
      <c r="J29" s="68"/>
      <c r="K29" s="38"/>
      <c r="L29" s="38"/>
      <c r="M29" s="38"/>
      <c r="N29" s="38"/>
    </row>
    <row r="30" spans="1:14" ht="12">
      <c r="A30" s="38"/>
      <c r="B30" s="38"/>
      <c r="C30" s="15"/>
      <c r="D30" s="31"/>
      <c r="E30" s="76">
        <f>IF(D30="","",VLOOKUP(D30,Item_Master!$B$4:$E$610,3))</f>
      </c>
      <c r="F30" s="97"/>
      <c r="G30" s="102"/>
      <c r="H30" s="15" t="s">
        <v>98</v>
      </c>
      <c r="I30" s="68"/>
      <c r="J30" s="68"/>
      <c r="K30" s="38"/>
      <c r="L30" s="38"/>
      <c r="M30" s="38"/>
      <c r="N30" s="38"/>
    </row>
    <row r="31" spans="1:14" ht="12.75">
      <c r="A31" s="38"/>
      <c r="B31" s="77"/>
      <c r="C31" s="77"/>
      <c r="D31" s="78"/>
      <c r="E31" s="79" t="s">
        <v>832</v>
      </c>
      <c r="F31" s="80">
        <f>SUM(F15:F30)</f>
        <v>0</v>
      </c>
      <c r="G31" s="80"/>
      <c r="H31" s="81" t="str">
        <f>H15</f>
        <v>CY</v>
      </c>
      <c r="I31" s="68"/>
      <c r="J31" s="68"/>
      <c r="K31" s="38"/>
      <c r="L31" s="38"/>
      <c r="M31" s="38"/>
      <c r="N31" s="38"/>
    </row>
    <row r="32" spans="1:14" ht="12.75">
      <c r="A32" s="38"/>
      <c r="B32" s="77"/>
      <c r="C32" s="77"/>
      <c r="D32" s="78"/>
      <c r="E32" s="82" t="s">
        <v>79</v>
      </c>
      <c r="F32" s="83">
        <v>350</v>
      </c>
      <c r="G32" s="80"/>
      <c r="H32" s="81" t="str">
        <f>H15</f>
        <v>CY</v>
      </c>
      <c r="I32" s="84"/>
      <c r="J32" s="84"/>
      <c r="K32" s="38"/>
      <c r="L32" s="38"/>
      <c r="M32" s="38"/>
      <c r="N32" s="38"/>
    </row>
    <row r="33" spans="1:14" ht="12.75">
      <c r="A33" s="38"/>
      <c r="B33" s="70"/>
      <c r="C33" s="70"/>
      <c r="D33" s="71"/>
      <c r="E33" s="38"/>
      <c r="F33" s="38"/>
      <c r="G33" s="38"/>
      <c r="H33" s="71"/>
      <c r="I33" s="71"/>
      <c r="J33" s="71"/>
      <c r="K33" s="38"/>
      <c r="L33" s="38"/>
      <c r="M33" s="38"/>
      <c r="N33" s="38"/>
    </row>
    <row r="34" spans="1:14" ht="12.75">
      <c r="A34" s="38"/>
      <c r="B34" s="70" t="s">
        <v>827</v>
      </c>
      <c r="C34" s="70"/>
      <c r="D34" s="71"/>
      <c r="E34" s="38"/>
      <c r="F34" s="38"/>
      <c r="G34" s="38"/>
      <c r="H34" s="71" t="s">
        <v>131</v>
      </c>
      <c r="I34" s="85">
        <v>4</v>
      </c>
      <c r="J34" s="85"/>
      <c r="K34" s="38"/>
      <c r="L34" s="38"/>
      <c r="M34" s="38"/>
      <c r="N34" s="38"/>
    </row>
    <row r="35" spans="1:15" ht="51.75">
      <c r="A35" s="38"/>
      <c r="B35" s="1" t="s">
        <v>59</v>
      </c>
      <c r="C35" s="1" t="s">
        <v>83</v>
      </c>
      <c r="D35" s="1" t="s">
        <v>133</v>
      </c>
      <c r="E35" s="1" t="s">
        <v>60</v>
      </c>
      <c r="F35" s="1" t="s">
        <v>78</v>
      </c>
      <c r="G35" s="1" t="s">
        <v>77</v>
      </c>
      <c r="H35" s="1" t="s">
        <v>94</v>
      </c>
      <c r="I35" s="1" t="s">
        <v>95</v>
      </c>
      <c r="J35" s="1" t="s">
        <v>851</v>
      </c>
      <c r="K35" s="1" t="s">
        <v>96</v>
      </c>
      <c r="L35" s="38"/>
      <c r="M35" s="86" t="s">
        <v>93</v>
      </c>
      <c r="N35" s="74"/>
      <c r="O35" s="86" t="s">
        <v>856</v>
      </c>
    </row>
    <row r="36" spans="1:15" ht="12">
      <c r="A36" s="38"/>
      <c r="B36" s="14"/>
      <c r="C36" s="15"/>
      <c r="D36" s="103"/>
      <c r="E36" s="76">
        <f>IF(D36="","",VLOOKUP(D36,Item_Master!$B$4:$E$610,3))</f>
      </c>
      <c r="F36" s="16"/>
      <c r="G36" s="87">
        <f>IF($I$34="","",F36*$I$34)</f>
        <v>0</v>
      </c>
      <c r="H36" s="88">
        <f>IF(B36="","",VLOOKUP(FPA_Summary!$D$12,FPA_From_Internet!$B$27:$C$500,2))</f>
      </c>
      <c r="I36" s="88">
        <f>IF(B36="","",VLOOKUP(B36,FPA_From_Internet!$B$27:$C$500,2))</f>
      </c>
      <c r="J36" s="88">
        <f>IF(B36="","",IF(O36="Decrease",IF(I36/H36&lt;0.25,H36*0.25,I36),IF(I36/H36&gt;2,H36*2,I36)))</f>
      </c>
      <c r="K36" s="89" t="str">
        <f>IF($M36="YES",IF($J36&gt;$H36,(($J36/$H36)-1.1)*$H36*$G36,(($J36/$H36)-0.9)*$H36*$G36),"N/A")</f>
        <v>N/A</v>
      </c>
      <c r="L36" s="38"/>
      <c r="M36" s="90">
        <f aca="true" t="shared" si="0" ref="M36:M55">IF(H36="","",IF(OR($I36/$H36&lt;0.9,$I36/$H36&gt;1.1),"YES","NO"))</f>
      </c>
      <c r="N36" s="38"/>
      <c r="O36" s="111">
        <f>IF(B36="","",IF(H36/I36&gt;1,"Decrease","Increase"))</f>
      </c>
    </row>
    <row r="37" spans="1:15" ht="12">
      <c r="A37" s="38"/>
      <c r="B37" s="14"/>
      <c r="C37" s="15"/>
      <c r="D37" s="103"/>
      <c r="E37" s="76">
        <f>IF(D37="","",VLOOKUP(D37,Item_Master!$B$4:$E$610,3))</f>
      </c>
      <c r="F37" s="16"/>
      <c r="G37" s="87">
        <f aca="true" t="shared" si="1" ref="G37:G58">IF($I$34="","",F37*$I$34)</f>
        <v>0</v>
      </c>
      <c r="H37" s="88">
        <f>IF(B37="","",VLOOKUP(FPA_Summary!$D$12,FPA_From_Internet!$B$27:$C$500,2))</f>
      </c>
      <c r="I37" s="88">
        <f>IF(B37="","",VLOOKUP(B37,FPA_From_Internet!$B$27:$C$500,2))</f>
      </c>
      <c r="J37" s="88">
        <f aca="true" t="shared" si="2" ref="J37:J58">IF(B37="","",IF(O37="Decrease",IF(I37/H37&lt;0.25,H37*0.25,I37),IF(I37/H37&gt;2,H37*2,I37)))</f>
      </c>
      <c r="K37" s="89" t="str">
        <f aca="true" t="shared" si="3" ref="K37:K58">IF($M37="YES",IF($J37&gt;$H37,(($J37/$H37)-1.1)*$H37*$G37,(($J37/$H37)-0.9)*$H37*$G37),"N/A")</f>
        <v>N/A</v>
      </c>
      <c r="L37" s="38"/>
      <c r="M37" s="90">
        <f t="shared" si="0"/>
      </c>
      <c r="N37" s="38"/>
      <c r="O37" s="111">
        <f aca="true" t="shared" si="4" ref="O37:O58">IF(B37="","",IF(H37/I37&gt;1,"Decrease","Increase"))</f>
      </c>
    </row>
    <row r="38" spans="1:15" ht="12">
      <c r="A38" s="38"/>
      <c r="B38" s="14"/>
      <c r="C38" s="15"/>
      <c r="D38" s="103"/>
      <c r="E38" s="76">
        <f>IF(D38="","",VLOOKUP(D38,Item_Master!$B$4:$E$610,3))</f>
      </c>
      <c r="F38" s="16"/>
      <c r="G38" s="87">
        <f t="shared" si="1"/>
        <v>0</v>
      </c>
      <c r="H38" s="88">
        <f>IF(B38="","",VLOOKUP(FPA_Summary!$D$12,FPA_From_Internet!$B$27:$C$500,2))</f>
      </c>
      <c r="I38" s="88">
        <f>IF(B38="","",VLOOKUP(B38,FPA_From_Internet!$B$27:$C$500,2))</f>
      </c>
      <c r="J38" s="88">
        <f t="shared" si="2"/>
      </c>
      <c r="K38" s="89" t="str">
        <f t="shared" si="3"/>
        <v>N/A</v>
      </c>
      <c r="L38" s="38"/>
      <c r="M38" s="90">
        <f t="shared" si="0"/>
      </c>
      <c r="N38" s="38"/>
      <c r="O38" s="111">
        <f t="shared" si="4"/>
      </c>
    </row>
    <row r="39" spans="1:15" ht="12">
      <c r="A39" s="38"/>
      <c r="B39" s="14"/>
      <c r="C39" s="15"/>
      <c r="D39" s="103"/>
      <c r="E39" s="76">
        <f>IF(D39="","",VLOOKUP(D39,Item_Master!$B$4:$E$610,3))</f>
      </c>
      <c r="F39" s="16"/>
      <c r="G39" s="87">
        <f t="shared" si="1"/>
        <v>0</v>
      </c>
      <c r="H39" s="88">
        <f>IF(B39="","",VLOOKUP(FPA_Summary!$D$12,FPA_From_Internet!$B$27:$C$500,2))</f>
      </c>
      <c r="I39" s="88">
        <f>IF(B39="","",VLOOKUP(B39,FPA_From_Internet!$B$27:$C$500,2))</f>
      </c>
      <c r="J39" s="88">
        <f t="shared" si="2"/>
      </c>
      <c r="K39" s="89" t="str">
        <f t="shared" si="3"/>
        <v>N/A</v>
      </c>
      <c r="L39" s="38"/>
      <c r="M39" s="90">
        <f t="shared" si="0"/>
      </c>
      <c r="N39" s="38"/>
      <c r="O39" s="111">
        <f t="shared" si="4"/>
      </c>
    </row>
    <row r="40" spans="1:15" ht="12">
      <c r="A40" s="38"/>
      <c r="B40" s="14"/>
      <c r="C40" s="15"/>
      <c r="D40" s="103"/>
      <c r="E40" s="76">
        <f>IF(D40="","",VLOOKUP(D40,Item_Master!$B$4:$E$610,3))</f>
      </c>
      <c r="F40" s="16"/>
      <c r="G40" s="87">
        <f t="shared" si="1"/>
        <v>0</v>
      </c>
      <c r="H40" s="88">
        <f>IF(B40="","",VLOOKUP(FPA_Summary!$D$12,FPA_From_Internet!$B$27:$C$500,2))</f>
      </c>
      <c r="I40" s="88">
        <f>IF(B40="","",VLOOKUP(B40,FPA_From_Internet!$B$27:$C$500,2))</f>
      </c>
      <c r="J40" s="88">
        <f t="shared" si="2"/>
      </c>
      <c r="K40" s="89" t="str">
        <f t="shared" si="3"/>
        <v>N/A</v>
      </c>
      <c r="L40" s="38"/>
      <c r="M40" s="90">
        <f t="shared" si="0"/>
      </c>
      <c r="N40" s="38"/>
      <c r="O40" s="111">
        <f t="shared" si="4"/>
      </c>
    </row>
    <row r="41" spans="1:15" ht="12">
      <c r="A41" s="38"/>
      <c r="B41" s="14"/>
      <c r="C41" s="15"/>
      <c r="D41" s="103"/>
      <c r="E41" s="76">
        <f>IF(D41="","",VLOOKUP(D41,Item_Master!$B$4:$E$610,3))</f>
      </c>
      <c r="F41" s="16"/>
      <c r="G41" s="87">
        <f t="shared" si="1"/>
        <v>0</v>
      </c>
      <c r="H41" s="88">
        <f>IF(B41="","",VLOOKUP(FPA_Summary!$D$12,FPA_From_Internet!$B$27:$C$500,2))</f>
      </c>
      <c r="I41" s="88">
        <f>IF(B41="","",VLOOKUP(B41,FPA_From_Internet!$B$27:$C$500,2))</f>
      </c>
      <c r="J41" s="88">
        <f t="shared" si="2"/>
      </c>
      <c r="K41" s="89" t="str">
        <f t="shared" si="3"/>
        <v>N/A</v>
      </c>
      <c r="L41" s="38"/>
      <c r="M41" s="90">
        <f t="shared" si="0"/>
      </c>
      <c r="N41" s="38"/>
      <c r="O41" s="111">
        <f t="shared" si="4"/>
      </c>
    </row>
    <row r="42" spans="1:15" ht="12">
      <c r="A42" s="38"/>
      <c r="B42" s="14"/>
      <c r="C42" s="15"/>
      <c r="D42" s="103"/>
      <c r="E42" s="76">
        <f>IF(D42="","",VLOOKUP(D42,Item_Master!$B$4:$E$610,3))</f>
      </c>
      <c r="F42" s="16"/>
      <c r="G42" s="87">
        <f t="shared" si="1"/>
        <v>0</v>
      </c>
      <c r="H42" s="88">
        <f>IF(B42="","",VLOOKUP(FPA_Summary!$D$12,FPA_From_Internet!$B$27:$C$500,2))</f>
      </c>
      <c r="I42" s="88">
        <f>IF(B42="","",VLOOKUP(B42,FPA_From_Internet!$B$27:$C$500,2))</f>
      </c>
      <c r="J42" s="88">
        <f t="shared" si="2"/>
      </c>
      <c r="K42" s="89" t="str">
        <f t="shared" si="3"/>
        <v>N/A</v>
      </c>
      <c r="L42" s="38"/>
      <c r="M42" s="90">
        <f t="shared" si="0"/>
      </c>
      <c r="N42" s="38"/>
      <c r="O42" s="111">
        <f t="shared" si="4"/>
      </c>
    </row>
    <row r="43" spans="1:15" ht="12">
      <c r="A43" s="38"/>
      <c r="B43" s="14"/>
      <c r="C43" s="15"/>
      <c r="D43" s="103"/>
      <c r="E43" s="76">
        <f>IF(D43="","",VLOOKUP(D43,Item_Master!$B$4:$E$610,3))</f>
      </c>
      <c r="F43" s="16"/>
      <c r="G43" s="87">
        <f t="shared" si="1"/>
        <v>0</v>
      </c>
      <c r="H43" s="88">
        <f>IF(B43="","",VLOOKUP(FPA_Summary!$D$12,FPA_From_Internet!$B$27:$C$500,2))</f>
      </c>
      <c r="I43" s="88">
        <f>IF(B43="","",VLOOKUP(B43,FPA_From_Internet!$B$27:$C$500,2))</f>
      </c>
      <c r="J43" s="88">
        <f t="shared" si="2"/>
      </c>
      <c r="K43" s="89" t="str">
        <f t="shared" si="3"/>
        <v>N/A</v>
      </c>
      <c r="L43" s="38"/>
      <c r="M43" s="90">
        <f t="shared" si="0"/>
      </c>
      <c r="N43" s="38"/>
      <c r="O43" s="111">
        <f t="shared" si="4"/>
      </c>
    </row>
    <row r="44" spans="1:15" ht="12">
      <c r="A44" s="38"/>
      <c r="B44" s="14"/>
      <c r="C44" s="15"/>
      <c r="D44" s="103"/>
      <c r="E44" s="76">
        <f>IF(D44="","",VLOOKUP(D44,Item_Master!$B$4:$E$610,3))</f>
      </c>
      <c r="F44" s="16"/>
      <c r="G44" s="87">
        <f t="shared" si="1"/>
        <v>0</v>
      </c>
      <c r="H44" s="88">
        <f>IF(B44="","",VLOOKUP(FPA_Summary!$D$12,FPA_From_Internet!$B$27:$C$500,2))</f>
      </c>
      <c r="I44" s="88">
        <f>IF(B44="","",VLOOKUP(B44,FPA_From_Internet!$B$27:$C$500,2))</f>
      </c>
      <c r="J44" s="88">
        <f t="shared" si="2"/>
      </c>
      <c r="K44" s="89" t="str">
        <f t="shared" si="3"/>
        <v>N/A</v>
      </c>
      <c r="L44" s="38"/>
      <c r="M44" s="90">
        <f t="shared" si="0"/>
      </c>
      <c r="N44" s="38"/>
      <c r="O44" s="111">
        <f t="shared" si="4"/>
      </c>
    </row>
    <row r="45" spans="1:15" ht="12">
      <c r="A45" s="38"/>
      <c r="B45" s="14"/>
      <c r="C45" s="15"/>
      <c r="D45" s="103"/>
      <c r="E45" s="76">
        <f>IF(D45="","",VLOOKUP(D45,Item_Master!$B$4:$E$610,3))</f>
      </c>
      <c r="F45" s="16"/>
      <c r="G45" s="87">
        <f t="shared" si="1"/>
        <v>0</v>
      </c>
      <c r="H45" s="88">
        <f>IF(B45="","",VLOOKUP(FPA_Summary!$D$12,FPA_From_Internet!$B$27:$C$500,2))</f>
      </c>
      <c r="I45" s="88">
        <f>IF(B45="","",VLOOKUP(B45,FPA_From_Internet!$B$27:$C$500,2))</f>
      </c>
      <c r="J45" s="88">
        <f t="shared" si="2"/>
      </c>
      <c r="K45" s="89" t="str">
        <f t="shared" si="3"/>
        <v>N/A</v>
      </c>
      <c r="L45" s="38"/>
      <c r="M45" s="90">
        <f t="shared" si="0"/>
      </c>
      <c r="N45" s="38"/>
      <c r="O45" s="111">
        <f t="shared" si="4"/>
      </c>
    </row>
    <row r="46" spans="1:15" ht="12">
      <c r="A46" s="38"/>
      <c r="B46" s="14"/>
      <c r="C46" s="15"/>
      <c r="D46" s="103"/>
      <c r="E46" s="76">
        <f>IF(D46="","",VLOOKUP(D46,Item_Master!$B$4:$E$610,3))</f>
      </c>
      <c r="F46" s="16"/>
      <c r="G46" s="87">
        <f t="shared" si="1"/>
        <v>0</v>
      </c>
      <c r="H46" s="88">
        <f>IF(B46="","",VLOOKUP(FPA_Summary!$D$12,FPA_From_Internet!$B$27:$C$500,2))</f>
      </c>
      <c r="I46" s="88">
        <f>IF(B46="","",VLOOKUP(B46,FPA_From_Internet!$B$27:$C$500,2))</f>
      </c>
      <c r="J46" s="88">
        <f t="shared" si="2"/>
      </c>
      <c r="K46" s="89" t="str">
        <f t="shared" si="3"/>
        <v>N/A</v>
      </c>
      <c r="L46" s="38"/>
      <c r="M46" s="90">
        <f t="shared" si="0"/>
      </c>
      <c r="N46" s="38"/>
      <c r="O46" s="111">
        <f t="shared" si="4"/>
      </c>
    </row>
    <row r="47" spans="1:15" ht="12">
      <c r="A47" s="38"/>
      <c r="B47" s="14"/>
      <c r="C47" s="15"/>
      <c r="D47" s="103"/>
      <c r="E47" s="76">
        <f>IF(D47="","",VLOOKUP(D47,Item_Master!$B$4:$E$610,3))</f>
      </c>
      <c r="F47" s="16"/>
      <c r="G47" s="87">
        <f t="shared" si="1"/>
        <v>0</v>
      </c>
      <c r="H47" s="88">
        <f>IF(B47="","",VLOOKUP(FPA_Summary!$D$12,FPA_From_Internet!$B$27:$C$500,2))</f>
      </c>
      <c r="I47" s="88">
        <f>IF(B47="","",VLOOKUP(B47,FPA_From_Internet!$B$27:$C$500,2))</f>
      </c>
      <c r="J47" s="88">
        <f t="shared" si="2"/>
      </c>
      <c r="K47" s="89" t="str">
        <f t="shared" si="3"/>
        <v>N/A</v>
      </c>
      <c r="L47" s="38"/>
      <c r="M47" s="90">
        <f t="shared" si="0"/>
      </c>
      <c r="N47" s="38"/>
      <c r="O47" s="111">
        <f t="shared" si="4"/>
      </c>
    </row>
    <row r="48" spans="1:15" ht="12">
      <c r="A48" s="38"/>
      <c r="B48" s="14"/>
      <c r="C48" s="15"/>
      <c r="D48" s="103"/>
      <c r="E48" s="76">
        <f>IF(D48="","",VLOOKUP(D48,Item_Master!$B$4:$E$610,3))</f>
      </c>
      <c r="F48" s="16"/>
      <c r="G48" s="87">
        <f t="shared" si="1"/>
        <v>0</v>
      </c>
      <c r="H48" s="88">
        <f>IF(B48="","",VLOOKUP(FPA_Summary!$D$12,FPA_From_Internet!$B$27:$C$500,2))</f>
      </c>
      <c r="I48" s="88">
        <f>IF(B48="","",VLOOKUP(B48,FPA_From_Internet!$B$27:$C$500,2))</f>
      </c>
      <c r="J48" s="88">
        <f t="shared" si="2"/>
      </c>
      <c r="K48" s="89" t="str">
        <f t="shared" si="3"/>
        <v>N/A</v>
      </c>
      <c r="L48" s="38"/>
      <c r="M48" s="90">
        <f t="shared" si="0"/>
      </c>
      <c r="N48" s="38"/>
      <c r="O48" s="111">
        <f t="shared" si="4"/>
      </c>
    </row>
    <row r="49" spans="1:15" ht="12">
      <c r="A49" s="38"/>
      <c r="B49" s="14"/>
      <c r="C49" s="15"/>
      <c r="D49" s="103"/>
      <c r="E49" s="76">
        <f>IF(D49="","",VLOOKUP(D49,Item_Master!$B$4:$E$610,3))</f>
      </c>
      <c r="F49" s="16"/>
      <c r="G49" s="87">
        <f t="shared" si="1"/>
        <v>0</v>
      </c>
      <c r="H49" s="88">
        <f>IF(B49="","",VLOOKUP(FPA_Summary!$D$12,FPA_From_Internet!$B$27:$C$500,2))</f>
      </c>
      <c r="I49" s="88">
        <f>IF(B49="","",VLOOKUP(B49,FPA_From_Internet!$B$27:$C$500,2))</f>
      </c>
      <c r="J49" s="88">
        <f t="shared" si="2"/>
      </c>
      <c r="K49" s="89" t="str">
        <f t="shared" si="3"/>
        <v>N/A</v>
      </c>
      <c r="L49" s="38"/>
      <c r="M49" s="90">
        <f t="shared" si="0"/>
      </c>
      <c r="N49" s="38"/>
      <c r="O49" s="111">
        <f t="shared" si="4"/>
      </c>
    </row>
    <row r="50" spans="1:15" ht="12">
      <c r="A50" s="38"/>
      <c r="B50" s="14"/>
      <c r="C50" s="15"/>
      <c r="D50" s="103"/>
      <c r="E50" s="76">
        <f>IF(D50="","",VLOOKUP(D50,Item_Master!$B$4:$E$610,3))</f>
      </c>
      <c r="F50" s="16"/>
      <c r="G50" s="87">
        <f t="shared" si="1"/>
        <v>0</v>
      </c>
      <c r="H50" s="88">
        <f>IF(B50="","",VLOOKUP(FPA_Summary!$D$12,FPA_From_Internet!$B$27:$C$500,2))</f>
      </c>
      <c r="I50" s="88">
        <f>IF(B50="","",VLOOKUP(B50,FPA_From_Internet!$B$27:$C$500,2))</f>
      </c>
      <c r="J50" s="88">
        <f t="shared" si="2"/>
      </c>
      <c r="K50" s="89" t="str">
        <f t="shared" si="3"/>
        <v>N/A</v>
      </c>
      <c r="L50" s="38"/>
      <c r="M50" s="90">
        <f t="shared" si="0"/>
      </c>
      <c r="N50" s="38"/>
      <c r="O50" s="111">
        <f t="shared" si="4"/>
      </c>
    </row>
    <row r="51" spans="1:15" ht="12">
      <c r="A51" s="38"/>
      <c r="B51" s="14"/>
      <c r="C51" s="15"/>
      <c r="D51" s="103"/>
      <c r="E51" s="76">
        <f>IF(D51="","",VLOOKUP(D51,Item_Master!$B$4:$E$610,3))</f>
      </c>
      <c r="F51" s="16"/>
      <c r="G51" s="87">
        <f t="shared" si="1"/>
        <v>0</v>
      </c>
      <c r="H51" s="88">
        <f>IF(B51="","",VLOOKUP(FPA_Summary!$D$12,FPA_From_Internet!$B$27:$C$500,2))</f>
      </c>
      <c r="I51" s="88">
        <f>IF(B51="","",VLOOKUP(B51,FPA_From_Internet!$B$27:$C$500,2))</f>
      </c>
      <c r="J51" s="88">
        <f t="shared" si="2"/>
      </c>
      <c r="K51" s="89" t="str">
        <f t="shared" si="3"/>
        <v>N/A</v>
      </c>
      <c r="L51" s="38"/>
      <c r="M51" s="90">
        <f t="shared" si="0"/>
      </c>
      <c r="N51" s="38"/>
      <c r="O51" s="111">
        <f t="shared" si="4"/>
      </c>
    </row>
    <row r="52" spans="1:15" ht="12">
      <c r="A52" s="38"/>
      <c r="B52" s="14"/>
      <c r="C52" s="15"/>
      <c r="D52" s="103"/>
      <c r="E52" s="76">
        <f>IF(D52="","",VLOOKUP(D52,Item_Master!$B$4:$E$610,3))</f>
      </c>
      <c r="F52" s="16"/>
      <c r="G52" s="87">
        <f t="shared" si="1"/>
        <v>0</v>
      </c>
      <c r="H52" s="88">
        <f>IF(B52="","",VLOOKUP(FPA_Summary!$D$12,FPA_From_Internet!$B$27:$C$500,2))</f>
      </c>
      <c r="I52" s="88">
        <f>IF(B52="","",VLOOKUP(B52,FPA_From_Internet!$B$27:$C$500,2))</f>
      </c>
      <c r="J52" s="88">
        <f t="shared" si="2"/>
      </c>
      <c r="K52" s="89" t="str">
        <f t="shared" si="3"/>
        <v>N/A</v>
      </c>
      <c r="L52" s="38"/>
      <c r="M52" s="90">
        <f t="shared" si="0"/>
      </c>
      <c r="N52" s="38"/>
      <c r="O52" s="111">
        <f t="shared" si="4"/>
      </c>
    </row>
    <row r="53" spans="1:15" ht="12">
      <c r="A53" s="38"/>
      <c r="B53" s="14"/>
      <c r="C53" s="15"/>
      <c r="D53" s="103"/>
      <c r="E53" s="76">
        <f>IF(D53="","",VLOOKUP(D53,Item_Master!$B$4:$E$610,3))</f>
      </c>
      <c r="F53" s="16"/>
      <c r="G53" s="87">
        <f t="shared" si="1"/>
        <v>0</v>
      </c>
      <c r="H53" s="88">
        <f>IF(B53="","",VLOOKUP(FPA_Summary!$D$12,FPA_From_Internet!$B$27:$C$500,2))</f>
      </c>
      <c r="I53" s="88">
        <f>IF(B53="","",VLOOKUP(B53,FPA_From_Internet!$B$27:$C$500,2))</f>
      </c>
      <c r="J53" s="88">
        <f t="shared" si="2"/>
      </c>
      <c r="K53" s="89" t="str">
        <f t="shared" si="3"/>
        <v>N/A</v>
      </c>
      <c r="L53" s="38"/>
      <c r="M53" s="90">
        <f t="shared" si="0"/>
      </c>
      <c r="N53" s="38"/>
      <c r="O53" s="111">
        <f t="shared" si="4"/>
      </c>
    </row>
    <row r="54" spans="1:15" ht="12">
      <c r="A54" s="38"/>
      <c r="B54" s="14"/>
      <c r="C54" s="15"/>
      <c r="D54" s="103"/>
      <c r="E54" s="76">
        <f>IF(D54="","",VLOOKUP(D54,Item_Master!$B$4:$E$610,3))</f>
      </c>
      <c r="F54" s="16"/>
      <c r="G54" s="87">
        <f t="shared" si="1"/>
        <v>0</v>
      </c>
      <c r="H54" s="88">
        <f>IF(B54="","",VLOOKUP(FPA_Summary!$D$12,FPA_From_Internet!$B$27:$C$500,2))</f>
      </c>
      <c r="I54" s="88">
        <f>IF(B54="","",VLOOKUP(B54,FPA_From_Internet!$B$27:$C$500,2))</f>
      </c>
      <c r="J54" s="88">
        <f t="shared" si="2"/>
      </c>
      <c r="K54" s="89" t="str">
        <f t="shared" si="3"/>
        <v>N/A</v>
      </c>
      <c r="L54" s="38"/>
      <c r="M54" s="90">
        <f t="shared" si="0"/>
      </c>
      <c r="N54" s="38"/>
      <c r="O54" s="111">
        <f t="shared" si="4"/>
      </c>
    </row>
    <row r="55" spans="1:15" ht="12">
      <c r="A55" s="38"/>
      <c r="B55" s="14"/>
      <c r="C55" s="15"/>
      <c r="D55" s="103"/>
      <c r="E55" s="76">
        <f>IF(D55="","",VLOOKUP(D55,Item_Master!$B$4:$E$610,3))</f>
      </c>
      <c r="F55" s="16"/>
      <c r="G55" s="87">
        <f t="shared" si="1"/>
        <v>0</v>
      </c>
      <c r="H55" s="88">
        <f>IF(B55="","",VLOOKUP(FPA_Summary!$D$12,FPA_From_Internet!$B$27:$C$500,2))</f>
      </c>
      <c r="I55" s="88">
        <f>IF(B55="","",VLOOKUP(B55,FPA_From_Internet!$B$27:$C$500,2))</f>
      </c>
      <c r="J55" s="88">
        <f t="shared" si="2"/>
      </c>
      <c r="K55" s="89" t="str">
        <f t="shared" si="3"/>
        <v>N/A</v>
      </c>
      <c r="L55" s="38"/>
      <c r="M55" s="90">
        <f t="shared" si="0"/>
      </c>
      <c r="N55" s="38"/>
      <c r="O55" s="111">
        <f t="shared" si="4"/>
      </c>
    </row>
    <row r="56" spans="1:15" ht="12">
      <c r="A56" s="38"/>
      <c r="B56" s="14"/>
      <c r="C56" s="15"/>
      <c r="D56" s="31"/>
      <c r="E56" s="76">
        <f>IF(D56="","",VLOOKUP(D56,Item_Master!$B$4:$E$610,3))</f>
      </c>
      <c r="F56" s="16"/>
      <c r="G56" s="87">
        <f t="shared" si="1"/>
        <v>0</v>
      </c>
      <c r="H56" s="88">
        <f>IF(B56="","",VLOOKUP(FPA_Summary!$D$12,FPA_From_Internet!$B$27:$C$500,2))</f>
      </c>
      <c r="I56" s="88">
        <f>IF(B56="","",VLOOKUP(B56,FPA_From_Internet!$B$27:$C$500,2))</f>
      </c>
      <c r="J56" s="88">
        <f t="shared" si="2"/>
      </c>
      <c r="K56" s="89" t="str">
        <f t="shared" si="3"/>
        <v>N/A</v>
      </c>
      <c r="L56" s="38"/>
      <c r="M56" s="90">
        <f>IF(H56="","",IF(OR($I56/$H56&lt;0.9,$I56/$H56&gt;1.1),"YES","NO"))</f>
      </c>
      <c r="N56" s="38"/>
      <c r="O56" s="111">
        <f t="shared" si="4"/>
      </c>
    </row>
    <row r="57" spans="1:15" ht="12">
      <c r="A57" s="38"/>
      <c r="B57" s="14"/>
      <c r="C57" s="15"/>
      <c r="D57" s="31"/>
      <c r="E57" s="76">
        <f>IF(D57="","",VLOOKUP(D57,Item_Master!$B$4:$E$610,3))</f>
      </c>
      <c r="F57" s="16"/>
      <c r="G57" s="87">
        <f t="shared" si="1"/>
        <v>0</v>
      </c>
      <c r="H57" s="88">
        <f>IF(B57="","",VLOOKUP(FPA_Summary!$D$12,FPA_From_Internet!$B$27:$C$500,2))</f>
      </c>
      <c r="I57" s="88">
        <f>IF(B57="","",VLOOKUP(B57,FPA_From_Internet!$B$27:$C$500,2))</f>
      </c>
      <c r="J57" s="88">
        <f t="shared" si="2"/>
      </c>
      <c r="K57" s="89" t="str">
        <f t="shared" si="3"/>
        <v>N/A</v>
      </c>
      <c r="L57" s="38"/>
      <c r="M57" s="90">
        <f>IF(H57="","",IF(OR($I57/$H57&lt;0.9,$I57/$H57&gt;1.1),"YES","NO"))</f>
      </c>
      <c r="N57" s="38"/>
      <c r="O57" s="111">
        <f t="shared" si="4"/>
      </c>
    </row>
    <row r="58" spans="1:15" ht="12">
      <c r="A58" s="38"/>
      <c r="B58" s="14"/>
      <c r="C58" s="15"/>
      <c r="D58" s="31"/>
      <c r="E58" s="76">
        <f>IF(D58="","",VLOOKUP(D58,Item_Master!$B$4:$E$610,3))</f>
      </c>
      <c r="F58" s="16"/>
      <c r="G58" s="87">
        <f t="shared" si="1"/>
        <v>0</v>
      </c>
      <c r="H58" s="88">
        <f>IF(B58="","",VLOOKUP(FPA_Summary!$D$12,FPA_From_Internet!$B$27:$C$500,2))</f>
      </c>
      <c r="I58" s="88">
        <f>IF(B58="","",VLOOKUP(B58,FPA_From_Internet!$B$27:$C$500,2))</f>
      </c>
      <c r="J58" s="88">
        <f t="shared" si="2"/>
      </c>
      <c r="K58" s="89" t="str">
        <f t="shared" si="3"/>
        <v>N/A</v>
      </c>
      <c r="L58" s="38"/>
      <c r="M58" s="90">
        <f>IF(H58="","",IF(OR($I58/$H58&lt;0.9,$I58/$H58&gt;1.1),"YES","NO"))</f>
      </c>
      <c r="N58" s="38"/>
      <c r="O58" s="111">
        <f t="shared" si="4"/>
      </c>
    </row>
    <row r="59" spans="1:14" ht="12.75">
      <c r="A59" s="38"/>
      <c r="B59" s="91"/>
      <c r="C59" s="92"/>
      <c r="D59" s="92"/>
      <c r="E59" s="91" t="s">
        <v>833</v>
      </c>
      <c r="F59" s="93">
        <f>SUM(F36:F57)</f>
        <v>0</v>
      </c>
      <c r="G59" s="83"/>
      <c r="H59" s="94"/>
      <c r="I59" s="94"/>
      <c r="J59" s="94"/>
      <c r="K59" s="95">
        <f>SUM(K36:K57)</f>
        <v>0</v>
      </c>
      <c r="L59" s="38"/>
      <c r="M59" s="96"/>
      <c r="N59" s="38"/>
    </row>
    <row r="60" spans="1:14" ht="1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</sheetData>
  <sheetProtection insertRows="0" selectLockedCells="1"/>
  <conditionalFormatting sqref="F31">
    <cfRule type="cellIs" priority="1" dxfId="1" operator="greaterThanOrEqual" stopIfTrue="1">
      <formula>$F$32</formula>
    </cfRule>
    <cfRule type="cellIs" priority="2" dxfId="0" operator="lessThan" stopIfTrue="1">
      <formula>$F$32</formula>
    </cfRule>
  </conditionalFormatting>
  <dataValidations count="1">
    <dataValidation type="list" allowBlank="1" showInputMessage="1" showErrorMessage="1" sqref="H15:H30">
      <formula1>Units</formula1>
    </dataValidation>
  </dataValidations>
  <printOptions/>
  <pageMargins left="0.75" right="0.75" top="0.5" bottom="0.5" header="0.5" footer="0.5"/>
  <pageSetup fitToHeight="1" fitToWidth="1"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10"/>
  <sheetViews>
    <sheetView showGridLines="0" zoomScalePageLayoutView="0" workbookViewId="0" topLeftCell="A1">
      <selection activeCell="B357" sqref="B357"/>
    </sheetView>
  </sheetViews>
  <sheetFormatPr defaultColWidth="9.140625" defaultRowHeight="12.75"/>
  <cols>
    <col min="1" max="1" width="2.28125" style="13" customWidth="1"/>
    <col min="2" max="2" width="12.7109375" style="13" bestFit="1" customWidth="1"/>
    <col min="3" max="3" width="8.7109375" style="13" bestFit="1" customWidth="1"/>
    <col min="4" max="4" width="73.7109375" style="0" bestFit="1" customWidth="1"/>
    <col min="5" max="5" width="19.00390625" style="13" bestFit="1" customWidth="1"/>
    <col min="6" max="6" width="26.28125" style="13" bestFit="1" customWidth="1"/>
    <col min="7" max="7" width="5.00390625" style="13" bestFit="1" customWidth="1"/>
    <col min="8" max="8" width="4.57421875" style="13" customWidth="1"/>
    <col min="9" max="9" width="3.421875" style="0" customWidth="1"/>
    <col min="10" max="10" width="10.28125" style="0" customWidth="1"/>
  </cols>
  <sheetData>
    <row r="1" spans="1:10" ht="25.5">
      <c r="A1" s="7"/>
      <c r="B1" s="192" t="s">
        <v>68</v>
      </c>
      <c r="J1" s="34" t="s">
        <v>100</v>
      </c>
    </row>
    <row r="2" ht="6" customHeight="1">
      <c r="J2" s="23"/>
    </row>
    <row r="3" spans="2:10" ht="12.75">
      <c r="B3" s="19" t="s">
        <v>62</v>
      </c>
      <c r="C3" s="19" t="s">
        <v>132</v>
      </c>
      <c r="D3" s="18" t="s">
        <v>60</v>
      </c>
      <c r="E3" s="22" t="s">
        <v>70</v>
      </c>
      <c r="F3" s="19" t="s">
        <v>63</v>
      </c>
      <c r="G3" s="19" t="s">
        <v>133</v>
      </c>
      <c r="H3" s="32"/>
      <c r="J3" s="32" t="s">
        <v>132</v>
      </c>
    </row>
    <row r="4" spans="2:8" ht="12">
      <c r="B4" s="21" t="s">
        <v>138</v>
      </c>
      <c r="C4" s="21" t="s">
        <v>135</v>
      </c>
      <c r="D4" s="17" t="s">
        <v>139</v>
      </c>
      <c r="E4" s="20"/>
      <c r="F4" s="20" t="s">
        <v>128</v>
      </c>
      <c r="G4" s="20">
        <v>203</v>
      </c>
      <c r="H4" s="33"/>
    </row>
    <row r="5" spans="2:8" ht="12">
      <c r="B5" s="21" t="s">
        <v>140</v>
      </c>
      <c r="C5" s="21" t="s">
        <v>135</v>
      </c>
      <c r="D5" s="17" t="s">
        <v>141</v>
      </c>
      <c r="E5" s="20"/>
      <c r="F5" s="20" t="s">
        <v>128</v>
      </c>
      <c r="G5" s="20">
        <v>203</v>
      </c>
      <c r="H5" s="33"/>
    </row>
    <row r="6" spans="2:8" ht="12">
      <c r="B6" s="21" t="s">
        <v>142</v>
      </c>
      <c r="C6" s="21" t="s">
        <v>135</v>
      </c>
      <c r="D6" s="17" t="s">
        <v>143</v>
      </c>
      <c r="E6" s="20"/>
      <c r="F6" s="20" t="s">
        <v>128</v>
      </c>
      <c r="G6" s="20">
        <v>203</v>
      </c>
      <c r="H6" s="33"/>
    </row>
    <row r="7" spans="2:8" ht="12">
      <c r="B7" s="21" t="s">
        <v>144</v>
      </c>
      <c r="C7" s="21" t="s">
        <v>135</v>
      </c>
      <c r="D7" s="17" t="s">
        <v>145</v>
      </c>
      <c r="E7" s="20"/>
      <c r="F7" s="20" t="s">
        <v>128</v>
      </c>
      <c r="G7" s="20">
        <v>203</v>
      </c>
      <c r="H7" s="33"/>
    </row>
    <row r="8" spans="2:8" ht="12">
      <c r="B8" s="21" t="s">
        <v>146</v>
      </c>
      <c r="C8" s="21" t="s">
        <v>135</v>
      </c>
      <c r="D8" s="17" t="s">
        <v>147</v>
      </c>
      <c r="E8" s="20"/>
      <c r="F8" s="20" t="s">
        <v>128</v>
      </c>
      <c r="G8" s="20">
        <v>203</v>
      </c>
      <c r="H8" s="33"/>
    </row>
    <row r="9" spans="2:8" ht="12">
      <c r="B9" s="21" t="s">
        <v>148</v>
      </c>
      <c r="C9" s="21" t="s">
        <v>135</v>
      </c>
      <c r="D9" s="17" t="s">
        <v>149</v>
      </c>
      <c r="E9" s="20"/>
      <c r="F9" s="20" t="s">
        <v>128</v>
      </c>
      <c r="G9" s="20">
        <v>203</v>
      </c>
      <c r="H9" s="33"/>
    </row>
    <row r="10" spans="2:8" ht="12">
      <c r="B10" s="21" t="s">
        <v>150</v>
      </c>
      <c r="C10" s="21" t="s">
        <v>135</v>
      </c>
      <c r="D10" s="17" t="s">
        <v>151</v>
      </c>
      <c r="E10" s="20"/>
      <c r="F10" s="20" t="s">
        <v>128</v>
      </c>
      <c r="G10" s="20">
        <v>203</v>
      </c>
      <c r="H10" s="33"/>
    </row>
    <row r="11" spans="2:8" ht="12">
      <c r="B11" s="21" t="s">
        <v>152</v>
      </c>
      <c r="C11" s="21" t="s">
        <v>135</v>
      </c>
      <c r="D11" s="17" t="s">
        <v>153</v>
      </c>
      <c r="E11" s="20"/>
      <c r="F11" s="20" t="s">
        <v>128</v>
      </c>
      <c r="G11" s="20">
        <v>203</v>
      </c>
      <c r="H11" s="33"/>
    </row>
    <row r="12" spans="2:8" ht="12">
      <c r="B12" s="21" t="s">
        <v>154</v>
      </c>
      <c r="C12" s="21" t="s">
        <v>135</v>
      </c>
      <c r="D12" s="17" t="s">
        <v>155</v>
      </c>
      <c r="E12" s="20"/>
      <c r="F12" s="20" t="s">
        <v>128</v>
      </c>
      <c r="G12" s="20">
        <v>203</v>
      </c>
      <c r="H12" s="33"/>
    </row>
    <row r="13" spans="2:8" ht="12">
      <c r="B13" s="21" t="s">
        <v>156</v>
      </c>
      <c r="C13" s="21" t="s">
        <v>135</v>
      </c>
      <c r="D13" s="17" t="s">
        <v>157</v>
      </c>
      <c r="E13" s="20"/>
      <c r="F13" s="20" t="s">
        <v>128</v>
      </c>
      <c r="G13" s="20">
        <v>203</v>
      </c>
      <c r="H13" s="33"/>
    </row>
    <row r="14" spans="2:8" ht="12">
      <c r="B14" s="21" t="s">
        <v>158</v>
      </c>
      <c r="C14" s="21" t="s">
        <v>135</v>
      </c>
      <c r="D14" s="17" t="s">
        <v>159</v>
      </c>
      <c r="E14" s="20"/>
      <c r="F14" s="20" t="s">
        <v>128</v>
      </c>
      <c r="G14" s="20">
        <v>203</v>
      </c>
      <c r="H14" s="33"/>
    </row>
    <row r="15" spans="2:8" ht="12">
      <c r="B15" s="21" t="s">
        <v>160</v>
      </c>
      <c r="C15" s="21" t="s">
        <v>135</v>
      </c>
      <c r="D15" s="17" t="s">
        <v>161</v>
      </c>
      <c r="E15" s="20"/>
      <c r="F15" s="20" t="s">
        <v>128</v>
      </c>
      <c r="G15" s="20">
        <v>203</v>
      </c>
      <c r="H15" s="33"/>
    </row>
    <row r="16" spans="2:8" ht="12">
      <c r="B16" s="21" t="s">
        <v>162</v>
      </c>
      <c r="C16" s="21" t="s">
        <v>135</v>
      </c>
      <c r="D16" s="17" t="s">
        <v>163</v>
      </c>
      <c r="E16" s="20"/>
      <c r="F16" s="20" t="s">
        <v>128</v>
      </c>
      <c r="G16" s="20">
        <v>203</v>
      </c>
      <c r="H16" s="33"/>
    </row>
    <row r="17" spans="2:8" ht="12">
      <c r="B17" s="21" t="s">
        <v>164</v>
      </c>
      <c r="C17" s="21" t="s">
        <v>135</v>
      </c>
      <c r="D17" s="17" t="s">
        <v>165</v>
      </c>
      <c r="E17" s="20"/>
      <c r="F17" s="20" t="s">
        <v>128</v>
      </c>
      <c r="G17" s="20">
        <v>203</v>
      </c>
      <c r="H17" s="33"/>
    </row>
    <row r="18" spans="2:8" ht="12">
      <c r="B18" s="21" t="s">
        <v>166</v>
      </c>
      <c r="C18" s="21" t="s">
        <v>135</v>
      </c>
      <c r="D18" s="17" t="s">
        <v>167</v>
      </c>
      <c r="E18" s="20"/>
      <c r="F18" s="20" t="s">
        <v>128</v>
      </c>
      <c r="G18" s="20">
        <v>203</v>
      </c>
      <c r="H18" s="33"/>
    </row>
    <row r="19" spans="2:8" ht="12">
      <c r="B19" s="21" t="s">
        <v>168</v>
      </c>
      <c r="C19" s="21" t="s">
        <v>135</v>
      </c>
      <c r="D19" s="17" t="s">
        <v>169</v>
      </c>
      <c r="E19" s="20"/>
      <c r="F19" s="20" t="s">
        <v>128</v>
      </c>
      <c r="G19" s="20">
        <v>203</v>
      </c>
      <c r="H19" s="33"/>
    </row>
    <row r="20" spans="2:8" ht="12">
      <c r="B20" s="21" t="s">
        <v>170</v>
      </c>
      <c r="C20" s="21" t="s">
        <v>135</v>
      </c>
      <c r="D20" s="17" t="s">
        <v>171</v>
      </c>
      <c r="E20" s="20"/>
      <c r="F20" s="20" t="s">
        <v>128</v>
      </c>
      <c r="G20" s="20">
        <v>203</v>
      </c>
      <c r="H20" s="33"/>
    </row>
    <row r="21" spans="2:8" ht="12">
      <c r="B21" s="21" t="s">
        <v>172</v>
      </c>
      <c r="C21" s="21" t="s">
        <v>135</v>
      </c>
      <c r="D21" s="17" t="s">
        <v>173</v>
      </c>
      <c r="E21" s="20"/>
      <c r="F21" s="20" t="s">
        <v>128</v>
      </c>
      <c r="G21" s="20">
        <v>203</v>
      </c>
      <c r="H21" s="33"/>
    </row>
    <row r="22" spans="2:8" ht="12">
      <c r="B22" s="21" t="s">
        <v>174</v>
      </c>
      <c r="C22" s="21" t="s">
        <v>135</v>
      </c>
      <c r="D22" s="17" t="s">
        <v>175</v>
      </c>
      <c r="E22" s="20"/>
      <c r="F22" s="20" t="s">
        <v>128</v>
      </c>
      <c r="G22" s="20">
        <v>203</v>
      </c>
      <c r="H22" s="33"/>
    </row>
    <row r="23" spans="2:8" ht="12">
      <c r="B23" s="21" t="s">
        <v>176</v>
      </c>
      <c r="C23" s="21" t="s">
        <v>135</v>
      </c>
      <c r="D23" s="17" t="s">
        <v>177</v>
      </c>
      <c r="E23" s="20"/>
      <c r="F23" s="20" t="s">
        <v>128</v>
      </c>
      <c r="G23" s="20">
        <v>203</v>
      </c>
      <c r="H23" s="33"/>
    </row>
    <row r="24" spans="2:8" ht="12">
      <c r="B24" s="21" t="s">
        <v>178</v>
      </c>
      <c r="C24" s="21" t="s">
        <v>135</v>
      </c>
      <c r="D24" s="17" t="s">
        <v>179</v>
      </c>
      <c r="E24" s="20"/>
      <c r="F24" s="20" t="s">
        <v>128</v>
      </c>
      <c r="G24" s="20">
        <v>203</v>
      </c>
      <c r="H24" s="33"/>
    </row>
    <row r="25" spans="2:8" ht="12">
      <c r="B25" s="21" t="s">
        <v>180</v>
      </c>
      <c r="C25" s="21" t="s">
        <v>135</v>
      </c>
      <c r="D25" s="17" t="s">
        <v>181</v>
      </c>
      <c r="E25" s="20"/>
      <c r="F25" s="20" t="s">
        <v>128</v>
      </c>
      <c r="G25" s="20">
        <v>203</v>
      </c>
      <c r="H25" s="33"/>
    </row>
    <row r="26" spans="2:8" ht="12">
      <c r="B26" s="21" t="s">
        <v>182</v>
      </c>
      <c r="C26" s="21" t="s">
        <v>135</v>
      </c>
      <c r="D26" s="17" t="s">
        <v>183</v>
      </c>
      <c r="E26" s="20"/>
      <c r="F26" s="20" t="s">
        <v>128</v>
      </c>
      <c r="G26" s="20">
        <v>203</v>
      </c>
      <c r="H26" s="33"/>
    </row>
    <row r="27" spans="2:8" ht="12">
      <c r="B27" s="21" t="s">
        <v>184</v>
      </c>
      <c r="C27" s="21" t="s">
        <v>185</v>
      </c>
      <c r="D27" s="17" t="s">
        <v>177</v>
      </c>
      <c r="E27" s="20" t="s">
        <v>69</v>
      </c>
      <c r="F27" s="20" t="s">
        <v>128</v>
      </c>
      <c r="G27" s="20">
        <v>203</v>
      </c>
      <c r="H27" s="33"/>
    </row>
    <row r="28" spans="2:8" ht="12">
      <c r="B28" s="21" t="s">
        <v>186</v>
      </c>
      <c r="C28" s="21" t="s">
        <v>185</v>
      </c>
      <c r="D28" s="17" t="s">
        <v>181</v>
      </c>
      <c r="E28" s="20" t="s">
        <v>69</v>
      </c>
      <c r="F28" s="20" t="s">
        <v>128</v>
      </c>
      <c r="G28" s="20">
        <v>203</v>
      </c>
      <c r="H28" s="33"/>
    </row>
    <row r="29" spans="2:8" ht="12">
      <c r="B29" s="21" t="s">
        <v>187</v>
      </c>
      <c r="C29" s="21" t="s">
        <v>185</v>
      </c>
      <c r="D29" s="17" t="s">
        <v>183</v>
      </c>
      <c r="E29" s="20" t="s">
        <v>69</v>
      </c>
      <c r="F29" s="20" t="s">
        <v>128</v>
      </c>
      <c r="G29" s="20">
        <v>203</v>
      </c>
      <c r="H29" s="33"/>
    </row>
    <row r="30" spans="2:8" ht="12">
      <c r="B30" s="21" t="s">
        <v>188</v>
      </c>
      <c r="C30" s="21" t="s">
        <v>185</v>
      </c>
      <c r="D30" s="17" t="s">
        <v>155</v>
      </c>
      <c r="E30" s="20" t="s">
        <v>69</v>
      </c>
      <c r="F30" s="20" t="s">
        <v>128</v>
      </c>
      <c r="G30" s="20">
        <v>203</v>
      </c>
      <c r="H30" s="33"/>
    </row>
    <row r="31" spans="2:8" ht="12">
      <c r="B31" s="21" t="s">
        <v>189</v>
      </c>
      <c r="C31" s="21" t="s">
        <v>185</v>
      </c>
      <c r="D31" s="17" t="s">
        <v>157</v>
      </c>
      <c r="E31" s="20" t="s">
        <v>69</v>
      </c>
      <c r="F31" s="20" t="s">
        <v>128</v>
      </c>
      <c r="G31" s="20">
        <v>203</v>
      </c>
      <c r="H31" s="33"/>
    </row>
    <row r="32" spans="2:8" ht="12">
      <c r="B32" s="21" t="s">
        <v>190</v>
      </c>
      <c r="C32" s="21" t="s">
        <v>185</v>
      </c>
      <c r="D32" s="17" t="s">
        <v>159</v>
      </c>
      <c r="E32" s="20" t="s">
        <v>69</v>
      </c>
      <c r="F32" s="20" t="s">
        <v>128</v>
      </c>
      <c r="G32" s="20">
        <v>203</v>
      </c>
      <c r="H32" s="33"/>
    </row>
    <row r="33" spans="2:8" ht="12">
      <c r="B33" s="21" t="s">
        <v>191</v>
      </c>
      <c r="C33" s="21" t="s">
        <v>185</v>
      </c>
      <c r="D33" s="17" t="s">
        <v>161</v>
      </c>
      <c r="E33" s="20" t="s">
        <v>69</v>
      </c>
      <c r="F33" s="20" t="s">
        <v>128</v>
      </c>
      <c r="G33" s="20">
        <v>203</v>
      </c>
      <c r="H33" s="33"/>
    </row>
    <row r="34" spans="2:8" ht="12">
      <c r="B34" s="21" t="s">
        <v>192</v>
      </c>
      <c r="C34" s="21" t="s">
        <v>185</v>
      </c>
      <c r="D34" s="17" t="s">
        <v>165</v>
      </c>
      <c r="E34" s="20" t="s">
        <v>69</v>
      </c>
      <c r="F34" s="20" t="s">
        <v>128</v>
      </c>
      <c r="G34" s="20">
        <v>203</v>
      </c>
      <c r="H34" s="33"/>
    </row>
    <row r="35" spans="2:8" ht="12">
      <c r="B35" s="21" t="s">
        <v>193</v>
      </c>
      <c r="C35" s="21" t="s">
        <v>185</v>
      </c>
      <c r="D35" s="17" t="s">
        <v>167</v>
      </c>
      <c r="E35" s="20" t="s">
        <v>69</v>
      </c>
      <c r="F35" s="20" t="s">
        <v>128</v>
      </c>
      <c r="G35" s="20">
        <v>203</v>
      </c>
      <c r="H35" s="33"/>
    </row>
    <row r="36" spans="2:8" ht="12">
      <c r="B36" s="21" t="s">
        <v>194</v>
      </c>
      <c r="C36" s="21" t="s">
        <v>185</v>
      </c>
      <c r="D36" s="17" t="s">
        <v>169</v>
      </c>
      <c r="E36" s="20" t="s">
        <v>69</v>
      </c>
      <c r="F36" s="20" t="s">
        <v>128</v>
      </c>
      <c r="G36" s="20">
        <v>203</v>
      </c>
      <c r="H36" s="33"/>
    </row>
    <row r="37" spans="2:8" ht="12">
      <c r="B37" s="21" t="s">
        <v>195</v>
      </c>
      <c r="C37" s="21" t="s">
        <v>185</v>
      </c>
      <c r="D37" s="17" t="s">
        <v>173</v>
      </c>
      <c r="E37" s="20" t="s">
        <v>69</v>
      </c>
      <c r="F37" s="20" t="s">
        <v>128</v>
      </c>
      <c r="G37" s="20">
        <v>203</v>
      </c>
      <c r="H37" s="33"/>
    </row>
    <row r="38" spans="2:8" ht="12">
      <c r="B38" s="21" t="s">
        <v>196</v>
      </c>
      <c r="C38" s="21" t="s">
        <v>135</v>
      </c>
      <c r="D38" s="17" t="s">
        <v>197</v>
      </c>
      <c r="E38" s="20"/>
      <c r="F38" s="20" t="s">
        <v>128</v>
      </c>
      <c r="G38" s="20">
        <v>203</v>
      </c>
      <c r="H38" s="33"/>
    </row>
    <row r="39" spans="2:8" ht="12">
      <c r="B39" s="21" t="s">
        <v>198</v>
      </c>
      <c r="C39" s="21" t="s">
        <v>185</v>
      </c>
      <c r="D39" s="17" t="s">
        <v>197</v>
      </c>
      <c r="E39" s="20" t="s">
        <v>69</v>
      </c>
      <c r="F39" s="20" t="s">
        <v>128</v>
      </c>
      <c r="G39" s="20">
        <v>203</v>
      </c>
      <c r="H39" s="33"/>
    </row>
    <row r="40" spans="2:8" ht="12">
      <c r="B40" s="21" t="s">
        <v>199</v>
      </c>
      <c r="C40" s="21" t="s">
        <v>135</v>
      </c>
      <c r="D40" s="17" t="s">
        <v>200</v>
      </c>
      <c r="E40" s="20"/>
      <c r="F40" s="20" t="s">
        <v>128</v>
      </c>
      <c r="G40" s="20">
        <v>203</v>
      </c>
      <c r="H40" s="33"/>
    </row>
    <row r="41" spans="2:8" ht="12">
      <c r="B41" s="21" t="s">
        <v>201</v>
      </c>
      <c r="C41" s="21" t="s">
        <v>134</v>
      </c>
      <c r="D41" s="17" t="s">
        <v>200</v>
      </c>
      <c r="E41" s="20" t="s">
        <v>69</v>
      </c>
      <c r="F41" s="20" t="s">
        <v>128</v>
      </c>
      <c r="G41" s="20">
        <v>203</v>
      </c>
      <c r="H41" s="33"/>
    </row>
    <row r="42" spans="2:8" ht="12">
      <c r="B42" s="21" t="s">
        <v>202</v>
      </c>
      <c r="C42" s="21" t="s">
        <v>185</v>
      </c>
      <c r="D42" s="17" t="s">
        <v>200</v>
      </c>
      <c r="E42" s="20" t="s">
        <v>69</v>
      </c>
      <c r="F42" s="20" t="s">
        <v>128</v>
      </c>
      <c r="G42" s="20">
        <v>203</v>
      </c>
      <c r="H42" s="33"/>
    </row>
    <row r="43" spans="2:8" ht="12">
      <c r="B43" s="21" t="s">
        <v>203</v>
      </c>
      <c r="C43" s="21" t="s">
        <v>135</v>
      </c>
      <c r="D43" s="17" t="s">
        <v>204</v>
      </c>
      <c r="E43" s="20"/>
      <c r="F43" s="20" t="s">
        <v>128</v>
      </c>
      <c r="G43" s="20">
        <v>204</v>
      </c>
      <c r="H43" s="33"/>
    </row>
    <row r="44" spans="2:8" ht="12">
      <c r="B44" s="21" t="s">
        <v>205</v>
      </c>
      <c r="C44" s="21" t="s">
        <v>135</v>
      </c>
      <c r="D44" s="17" t="s">
        <v>206</v>
      </c>
      <c r="E44" s="20"/>
      <c r="F44" s="20" t="s">
        <v>128</v>
      </c>
      <c r="G44" s="20">
        <v>204</v>
      </c>
      <c r="H44" s="33"/>
    </row>
    <row r="45" spans="2:8" ht="12">
      <c r="B45" s="21" t="s">
        <v>207</v>
      </c>
      <c r="C45" s="21" t="s">
        <v>135</v>
      </c>
      <c r="D45" s="17" t="s">
        <v>143</v>
      </c>
      <c r="E45" s="20"/>
      <c r="F45" s="20" t="s">
        <v>128</v>
      </c>
      <c r="G45" s="20">
        <v>204</v>
      </c>
      <c r="H45" s="33"/>
    </row>
    <row r="46" spans="2:8" ht="12">
      <c r="B46" s="21" t="s">
        <v>208</v>
      </c>
      <c r="C46" s="21" t="s">
        <v>135</v>
      </c>
      <c r="D46" s="17" t="s">
        <v>145</v>
      </c>
      <c r="E46" s="20"/>
      <c r="F46" s="20" t="s">
        <v>128</v>
      </c>
      <c r="G46" s="20">
        <v>204</v>
      </c>
      <c r="H46" s="33"/>
    </row>
    <row r="47" spans="2:8" ht="12">
      <c r="B47" s="21" t="s">
        <v>209</v>
      </c>
      <c r="C47" s="21" t="s">
        <v>135</v>
      </c>
      <c r="D47" s="17" t="s">
        <v>151</v>
      </c>
      <c r="E47" s="20"/>
      <c r="F47" s="20" t="s">
        <v>128</v>
      </c>
      <c r="G47" s="20">
        <v>204</v>
      </c>
      <c r="H47" s="33"/>
    </row>
    <row r="48" spans="2:8" ht="12">
      <c r="B48" s="21" t="s">
        <v>210</v>
      </c>
      <c r="C48" s="21" t="s">
        <v>135</v>
      </c>
      <c r="D48" s="17" t="s">
        <v>155</v>
      </c>
      <c r="E48" s="20"/>
      <c r="F48" s="20" t="s">
        <v>128</v>
      </c>
      <c r="G48" s="20">
        <v>204</v>
      </c>
      <c r="H48" s="33"/>
    </row>
    <row r="49" spans="2:8" ht="12">
      <c r="B49" s="21" t="s">
        <v>211</v>
      </c>
      <c r="C49" s="21" t="s">
        <v>135</v>
      </c>
      <c r="D49" s="17" t="s">
        <v>157</v>
      </c>
      <c r="E49" s="20"/>
      <c r="F49" s="20" t="s">
        <v>128</v>
      </c>
      <c r="G49" s="20">
        <v>204</v>
      </c>
      <c r="H49" s="33"/>
    </row>
    <row r="50" spans="2:8" ht="12">
      <c r="B50" s="21" t="s">
        <v>212</v>
      </c>
      <c r="C50" s="21" t="s">
        <v>135</v>
      </c>
      <c r="D50" s="17" t="s">
        <v>159</v>
      </c>
      <c r="E50" s="20"/>
      <c r="F50" s="20" t="s">
        <v>128</v>
      </c>
      <c r="G50" s="20">
        <v>204</v>
      </c>
      <c r="H50" s="33"/>
    </row>
    <row r="51" spans="2:8" ht="12">
      <c r="B51" s="21" t="s">
        <v>213</v>
      </c>
      <c r="C51" s="21" t="s">
        <v>135</v>
      </c>
      <c r="D51" s="17" t="s">
        <v>161</v>
      </c>
      <c r="E51" s="20"/>
      <c r="F51" s="20" t="s">
        <v>128</v>
      </c>
      <c r="G51" s="20">
        <v>204</v>
      </c>
      <c r="H51" s="33"/>
    </row>
    <row r="52" spans="2:8" ht="12">
      <c r="B52" s="21" t="s">
        <v>214</v>
      </c>
      <c r="C52" s="21" t="s">
        <v>135</v>
      </c>
      <c r="D52" s="17" t="s">
        <v>163</v>
      </c>
      <c r="E52" s="20"/>
      <c r="F52" s="20" t="s">
        <v>128</v>
      </c>
      <c r="G52" s="20">
        <v>204</v>
      </c>
      <c r="H52" s="33"/>
    </row>
    <row r="53" spans="2:8" ht="12">
      <c r="B53" s="21" t="s">
        <v>215</v>
      </c>
      <c r="C53" s="21" t="s">
        <v>135</v>
      </c>
      <c r="D53" s="17" t="s">
        <v>165</v>
      </c>
      <c r="E53" s="20"/>
      <c r="F53" s="20" t="s">
        <v>128</v>
      </c>
      <c r="G53" s="20">
        <v>204</v>
      </c>
      <c r="H53" s="33"/>
    </row>
    <row r="54" spans="2:8" ht="12">
      <c r="B54" s="21" t="s">
        <v>216</v>
      </c>
      <c r="C54" s="21" t="s">
        <v>135</v>
      </c>
      <c r="D54" s="17" t="s">
        <v>169</v>
      </c>
      <c r="E54" s="20"/>
      <c r="F54" s="20" t="s">
        <v>128</v>
      </c>
      <c r="G54" s="20">
        <v>204</v>
      </c>
      <c r="H54" s="33"/>
    </row>
    <row r="55" spans="2:8" ht="12">
      <c r="B55" s="21" t="s">
        <v>217</v>
      </c>
      <c r="C55" s="21" t="s">
        <v>135</v>
      </c>
      <c r="D55" s="17" t="s">
        <v>171</v>
      </c>
      <c r="E55" s="20"/>
      <c r="F55" s="20" t="s">
        <v>128</v>
      </c>
      <c r="G55" s="20">
        <v>204</v>
      </c>
      <c r="H55" s="33"/>
    </row>
    <row r="56" spans="2:8" ht="12">
      <c r="B56" s="21" t="s">
        <v>218</v>
      </c>
      <c r="C56" s="21" t="s">
        <v>135</v>
      </c>
      <c r="D56" s="17" t="s">
        <v>173</v>
      </c>
      <c r="E56" s="20"/>
      <c r="F56" s="20" t="s">
        <v>128</v>
      </c>
      <c r="G56" s="20">
        <v>204</v>
      </c>
      <c r="H56" s="33"/>
    </row>
    <row r="57" spans="2:8" ht="12">
      <c r="B57" s="21" t="s">
        <v>219</v>
      </c>
      <c r="C57" s="21" t="s">
        <v>135</v>
      </c>
      <c r="D57" s="17" t="s">
        <v>175</v>
      </c>
      <c r="E57" s="20"/>
      <c r="F57" s="20" t="s">
        <v>128</v>
      </c>
      <c r="G57" s="20">
        <v>204</v>
      </c>
      <c r="H57" s="33"/>
    </row>
    <row r="58" spans="2:8" ht="12">
      <c r="B58" s="151" t="s">
        <v>913</v>
      </c>
      <c r="C58" s="151" t="s">
        <v>881</v>
      </c>
      <c r="D58" s="152" t="s">
        <v>914</v>
      </c>
      <c r="E58" s="20"/>
      <c r="F58" s="20" t="s">
        <v>912</v>
      </c>
      <c r="G58" s="20">
        <v>254</v>
      </c>
      <c r="H58" s="33"/>
    </row>
    <row r="59" spans="2:8" ht="12">
      <c r="B59" s="151" t="s">
        <v>915</v>
      </c>
      <c r="C59" s="151" t="s">
        <v>881</v>
      </c>
      <c r="D59" s="152" t="s">
        <v>916</v>
      </c>
      <c r="E59" s="20"/>
      <c r="F59" s="20" t="s">
        <v>912</v>
      </c>
      <c r="G59" s="20">
        <v>254</v>
      </c>
      <c r="H59" s="33"/>
    </row>
    <row r="60" spans="2:8" ht="12">
      <c r="B60" s="151" t="s">
        <v>917</v>
      </c>
      <c r="C60" s="151" t="s">
        <v>881</v>
      </c>
      <c r="D60" s="152" t="s">
        <v>918</v>
      </c>
      <c r="E60" s="20"/>
      <c r="F60" s="20" t="s">
        <v>912</v>
      </c>
      <c r="G60" s="20">
        <v>254</v>
      </c>
      <c r="H60" s="33"/>
    </row>
    <row r="61" spans="2:8" ht="12">
      <c r="B61" s="151" t="s">
        <v>919</v>
      </c>
      <c r="C61" s="151" t="s">
        <v>881</v>
      </c>
      <c r="D61" s="152" t="s">
        <v>920</v>
      </c>
      <c r="E61" s="20"/>
      <c r="F61" s="20" t="s">
        <v>912</v>
      </c>
      <c r="G61" s="20">
        <v>254</v>
      </c>
      <c r="H61" s="33"/>
    </row>
    <row r="62" spans="2:8" ht="12">
      <c r="B62" s="151" t="s">
        <v>921</v>
      </c>
      <c r="C62" s="151" t="s">
        <v>881</v>
      </c>
      <c r="D62" s="152" t="s">
        <v>922</v>
      </c>
      <c r="E62" s="20"/>
      <c r="F62" s="20" t="s">
        <v>912</v>
      </c>
      <c r="G62" s="20">
        <v>254</v>
      </c>
      <c r="H62" s="33"/>
    </row>
    <row r="63" spans="2:8" ht="12">
      <c r="B63" s="151" t="s">
        <v>923</v>
      </c>
      <c r="C63" s="151" t="s">
        <v>881</v>
      </c>
      <c r="D63" s="152" t="s">
        <v>924</v>
      </c>
      <c r="E63" s="20"/>
      <c r="F63" s="20" t="s">
        <v>912</v>
      </c>
      <c r="G63" s="20">
        <v>254</v>
      </c>
      <c r="H63" s="33"/>
    </row>
    <row r="64" spans="2:8" ht="12">
      <c r="B64" s="21" t="s">
        <v>230</v>
      </c>
      <c r="C64" s="21" t="s">
        <v>135</v>
      </c>
      <c r="D64" s="17" t="s">
        <v>231</v>
      </c>
      <c r="E64" s="20"/>
      <c r="F64" s="20" t="s">
        <v>65</v>
      </c>
      <c r="G64" s="20">
        <v>301</v>
      </c>
      <c r="H64" s="33"/>
    </row>
    <row r="65" spans="2:8" ht="12">
      <c r="B65" s="21" t="s">
        <v>232</v>
      </c>
      <c r="C65" s="21" t="s">
        <v>135</v>
      </c>
      <c r="D65" s="17" t="s">
        <v>233</v>
      </c>
      <c r="E65" s="20"/>
      <c r="F65" s="20" t="s">
        <v>65</v>
      </c>
      <c r="G65" s="20">
        <v>301</v>
      </c>
      <c r="H65" s="33"/>
    </row>
    <row r="66" spans="2:8" ht="12">
      <c r="B66" s="21" t="s">
        <v>234</v>
      </c>
      <c r="C66" s="21" t="s">
        <v>135</v>
      </c>
      <c r="D66" s="17" t="s">
        <v>235</v>
      </c>
      <c r="E66" s="20"/>
      <c r="F66" s="20" t="s">
        <v>65</v>
      </c>
      <c r="G66" s="20">
        <v>301</v>
      </c>
      <c r="H66" s="33"/>
    </row>
    <row r="67" spans="2:8" ht="12">
      <c r="B67" s="21" t="s">
        <v>236</v>
      </c>
      <c r="C67" s="21" t="s">
        <v>135</v>
      </c>
      <c r="D67" s="17" t="s">
        <v>237</v>
      </c>
      <c r="E67" s="20"/>
      <c r="F67" s="20" t="s">
        <v>65</v>
      </c>
      <c r="G67" s="20">
        <v>301</v>
      </c>
      <c r="H67" s="33"/>
    </row>
    <row r="68" spans="2:8" ht="12">
      <c r="B68" s="21" t="s">
        <v>238</v>
      </c>
      <c r="C68" s="21" t="s">
        <v>135</v>
      </c>
      <c r="D68" s="17" t="s">
        <v>239</v>
      </c>
      <c r="E68" s="20"/>
      <c r="F68" s="20" t="s">
        <v>65</v>
      </c>
      <c r="G68" s="20">
        <v>301</v>
      </c>
      <c r="H68" s="33"/>
    </row>
    <row r="69" spans="2:8" ht="12">
      <c r="B69" s="21" t="s">
        <v>240</v>
      </c>
      <c r="C69" s="21" t="s">
        <v>135</v>
      </c>
      <c r="D69" s="17" t="s">
        <v>231</v>
      </c>
      <c r="E69" s="20"/>
      <c r="F69" s="20" t="s">
        <v>65</v>
      </c>
      <c r="G69" s="20">
        <v>302</v>
      </c>
      <c r="H69" s="33"/>
    </row>
    <row r="70" spans="2:8" ht="12">
      <c r="B70" s="21" t="s">
        <v>241</v>
      </c>
      <c r="C70" s="21" t="s">
        <v>135</v>
      </c>
      <c r="D70" s="17" t="s">
        <v>242</v>
      </c>
      <c r="E70" s="20"/>
      <c r="F70" s="20" t="s">
        <v>65</v>
      </c>
      <c r="G70" s="20">
        <v>302</v>
      </c>
      <c r="H70" s="33"/>
    </row>
    <row r="71" spans="2:8" ht="12">
      <c r="B71" s="21" t="s">
        <v>220</v>
      </c>
      <c r="C71" s="21" t="s">
        <v>135</v>
      </c>
      <c r="D71" s="17" t="s">
        <v>221</v>
      </c>
      <c r="E71" s="20"/>
      <c r="F71" s="20" t="s">
        <v>64</v>
      </c>
      <c r="G71" s="20">
        <v>304</v>
      </c>
      <c r="H71" s="33"/>
    </row>
    <row r="72" spans="2:8" ht="12">
      <c r="B72" s="21" t="s">
        <v>222</v>
      </c>
      <c r="C72" s="21" t="s">
        <v>135</v>
      </c>
      <c r="D72" s="17" t="s">
        <v>223</v>
      </c>
      <c r="E72" s="20"/>
      <c r="F72" s="20" t="s">
        <v>64</v>
      </c>
      <c r="G72" s="20">
        <v>304</v>
      </c>
      <c r="H72" s="33"/>
    </row>
    <row r="73" spans="2:8" ht="12">
      <c r="B73" s="21" t="s">
        <v>469</v>
      </c>
      <c r="C73" s="21" t="s">
        <v>134</v>
      </c>
      <c r="D73" s="17" t="s">
        <v>470</v>
      </c>
      <c r="E73" s="20" t="s">
        <v>69</v>
      </c>
      <c r="F73" s="20" t="s">
        <v>66</v>
      </c>
      <c r="G73" s="20">
        <v>305</v>
      </c>
      <c r="H73" s="33"/>
    </row>
    <row r="74" spans="2:8" ht="12">
      <c r="B74" s="21" t="s">
        <v>471</v>
      </c>
      <c r="C74" s="21" t="s">
        <v>134</v>
      </c>
      <c r="D74" s="17" t="s">
        <v>472</v>
      </c>
      <c r="E74" s="20" t="s">
        <v>69</v>
      </c>
      <c r="F74" s="20" t="s">
        <v>66</v>
      </c>
      <c r="G74" s="20">
        <v>305</v>
      </c>
      <c r="H74" s="33"/>
    </row>
    <row r="75" spans="2:8" ht="12">
      <c r="B75" s="21" t="s">
        <v>473</v>
      </c>
      <c r="C75" s="21" t="s">
        <v>134</v>
      </c>
      <c r="D75" s="17" t="s">
        <v>474</v>
      </c>
      <c r="E75" s="20" t="s">
        <v>69</v>
      </c>
      <c r="F75" s="20" t="s">
        <v>66</v>
      </c>
      <c r="G75" s="20">
        <v>305</v>
      </c>
      <c r="H75" s="33"/>
    </row>
    <row r="76" spans="2:8" ht="12">
      <c r="B76" s="21" t="s">
        <v>475</v>
      </c>
      <c r="C76" s="21" t="s">
        <v>134</v>
      </c>
      <c r="D76" s="17" t="s">
        <v>476</v>
      </c>
      <c r="E76" s="20" t="s">
        <v>69</v>
      </c>
      <c r="F76" s="20" t="s">
        <v>66</v>
      </c>
      <c r="G76" s="20">
        <v>305</v>
      </c>
      <c r="H76" s="33"/>
    </row>
    <row r="77" spans="2:8" ht="12">
      <c r="B77" s="21" t="s">
        <v>477</v>
      </c>
      <c r="C77" s="21" t="s">
        <v>134</v>
      </c>
      <c r="D77" s="17" t="s">
        <v>478</v>
      </c>
      <c r="E77" s="20" t="s">
        <v>69</v>
      </c>
      <c r="F77" s="20" t="s">
        <v>66</v>
      </c>
      <c r="G77" s="20">
        <v>305</v>
      </c>
      <c r="H77" s="33"/>
    </row>
    <row r="78" spans="2:8" ht="12">
      <c r="B78" s="21" t="s">
        <v>479</v>
      </c>
      <c r="C78" s="21" t="s">
        <v>134</v>
      </c>
      <c r="D78" s="17" t="s">
        <v>480</v>
      </c>
      <c r="E78" s="20" t="s">
        <v>69</v>
      </c>
      <c r="F78" s="20" t="s">
        <v>66</v>
      </c>
      <c r="G78" s="20">
        <v>305</v>
      </c>
      <c r="H78" s="33"/>
    </row>
    <row r="79" spans="2:8" ht="12">
      <c r="B79" s="21" t="s">
        <v>481</v>
      </c>
      <c r="C79" s="21" t="s">
        <v>134</v>
      </c>
      <c r="D79" s="17" t="s">
        <v>482</v>
      </c>
      <c r="E79" s="20" t="s">
        <v>69</v>
      </c>
      <c r="F79" s="20" t="s">
        <v>66</v>
      </c>
      <c r="G79" s="20">
        <v>305</v>
      </c>
      <c r="H79" s="33"/>
    </row>
    <row r="80" spans="2:8" ht="12">
      <c r="B80" s="21" t="s">
        <v>483</v>
      </c>
      <c r="C80" s="21" t="s">
        <v>134</v>
      </c>
      <c r="D80" s="17" t="s">
        <v>484</v>
      </c>
      <c r="E80" s="20" t="s">
        <v>69</v>
      </c>
      <c r="F80" s="20" t="s">
        <v>66</v>
      </c>
      <c r="G80" s="20">
        <v>305</v>
      </c>
      <c r="H80" s="33"/>
    </row>
    <row r="81" spans="2:8" ht="12">
      <c r="B81" s="21" t="s">
        <v>485</v>
      </c>
      <c r="C81" s="21" t="s">
        <v>134</v>
      </c>
      <c r="D81" s="17" t="s">
        <v>486</v>
      </c>
      <c r="E81" s="20" t="s">
        <v>69</v>
      </c>
      <c r="F81" s="20" t="s">
        <v>66</v>
      </c>
      <c r="G81" s="20">
        <v>305</v>
      </c>
      <c r="H81" s="33"/>
    </row>
    <row r="82" spans="2:8" ht="12">
      <c r="B82" s="21" t="s">
        <v>487</v>
      </c>
      <c r="C82" s="21" t="s">
        <v>134</v>
      </c>
      <c r="D82" s="17" t="s">
        <v>488</v>
      </c>
      <c r="E82" s="20" t="s">
        <v>69</v>
      </c>
      <c r="F82" s="20" t="s">
        <v>66</v>
      </c>
      <c r="G82" s="20">
        <v>305</v>
      </c>
      <c r="H82" s="33"/>
    </row>
    <row r="83" spans="2:8" ht="12">
      <c r="B83" s="21" t="s">
        <v>489</v>
      </c>
      <c r="C83" s="21" t="s">
        <v>134</v>
      </c>
      <c r="D83" s="17" t="s">
        <v>490</v>
      </c>
      <c r="E83" s="20" t="s">
        <v>69</v>
      </c>
      <c r="F83" s="20" t="s">
        <v>66</v>
      </c>
      <c r="G83" s="20">
        <v>305</v>
      </c>
      <c r="H83" s="33"/>
    </row>
    <row r="84" spans="2:8" ht="12">
      <c r="B84" s="21" t="s">
        <v>491</v>
      </c>
      <c r="C84" s="21" t="s">
        <v>134</v>
      </c>
      <c r="D84" s="17" t="s">
        <v>492</v>
      </c>
      <c r="E84" s="20" t="s">
        <v>69</v>
      </c>
      <c r="F84" s="20" t="s">
        <v>66</v>
      </c>
      <c r="G84" s="20">
        <v>305</v>
      </c>
      <c r="H84" s="33"/>
    </row>
    <row r="85" spans="2:8" ht="12">
      <c r="B85" s="21" t="s">
        <v>493</v>
      </c>
      <c r="C85" s="21" t="s">
        <v>134</v>
      </c>
      <c r="D85" s="17" t="s">
        <v>494</v>
      </c>
      <c r="E85" s="20" t="s">
        <v>69</v>
      </c>
      <c r="F85" s="20" t="s">
        <v>66</v>
      </c>
      <c r="G85" s="20">
        <v>305</v>
      </c>
      <c r="H85" s="33"/>
    </row>
    <row r="86" spans="2:8" ht="12">
      <c r="B86" s="21" t="s">
        <v>495</v>
      </c>
      <c r="C86" s="21" t="s">
        <v>134</v>
      </c>
      <c r="D86" s="17" t="s">
        <v>496</v>
      </c>
      <c r="E86" s="20" t="s">
        <v>69</v>
      </c>
      <c r="F86" s="20" t="s">
        <v>66</v>
      </c>
      <c r="G86" s="20">
        <v>305</v>
      </c>
      <c r="H86" s="33"/>
    </row>
    <row r="87" spans="2:8" ht="12">
      <c r="B87" s="21" t="s">
        <v>497</v>
      </c>
      <c r="C87" s="21" t="s">
        <v>134</v>
      </c>
      <c r="D87" s="17" t="s">
        <v>498</v>
      </c>
      <c r="E87" s="20" t="s">
        <v>69</v>
      </c>
      <c r="F87" s="20" t="s">
        <v>66</v>
      </c>
      <c r="G87" s="20">
        <v>305</v>
      </c>
      <c r="H87" s="33"/>
    </row>
    <row r="88" spans="2:8" ht="12">
      <c r="B88" s="21" t="s">
        <v>499</v>
      </c>
      <c r="C88" s="21" t="s">
        <v>134</v>
      </c>
      <c r="D88" s="17" t="s">
        <v>500</v>
      </c>
      <c r="E88" s="20" t="s">
        <v>69</v>
      </c>
      <c r="F88" s="20" t="s">
        <v>66</v>
      </c>
      <c r="G88" s="20">
        <v>306</v>
      </c>
      <c r="H88" s="33"/>
    </row>
    <row r="89" spans="2:8" ht="12">
      <c r="B89" s="21" t="s">
        <v>224</v>
      </c>
      <c r="C89" s="21" t="s">
        <v>134</v>
      </c>
      <c r="D89" s="17" t="s">
        <v>225</v>
      </c>
      <c r="E89" s="20" t="s">
        <v>69</v>
      </c>
      <c r="F89" s="20" t="s">
        <v>64</v>
      </c>
      <c r="G89" s="20">
        <v>307</v>
      </c>
      <c r="H89" s="33"/>
    </row>
    <row r="90" spans="2:8" ht="12">
      <c r="B90" s="21" t="s">
        <v>226</v>
      </c>
      <c r="C90" s="21" t="s">
        <v>134</v>
      </c>
      <c r="D90" s="17" t="s">
        <v>227</v>
      </c>
      <c r="E90" s="20" t="s">
        <v>69</v>
      </c>
      <c r="F90" s="20" t="s">
        <v>64</v>
      </c>
      <c r="G90" s="20">
        <v>307</v>
      </c>
      <c r="H90" s="33"/>
    </row>
    <row r="91" spans="2:8" ht="12">
      <c r="B91" s="21" t="s">
        <v>228</v>
      </c>
      <c r="C91" s="21" t="s">
        <v>134</v>
      </c>
      <c r="D91" s="17" t="s">
        <v>229</v>
      </c>
      <c r="E91" s="20" t="s">
        <v>69</v>
      </c>
      <c r="F91" s="20" t="s">
        <v>64</v>
      </c>
      <c r="G91" s="20">
        <v>307</v>
      </c>
      <c r="H91" s="33"/>
    </row>
    <row r="92" spans="2:8" ht="12">
      <c r="B92" s="21" t="s">
        <v>243</v>
      </c>
      <c r="C92" s="21" t="s">
        <v>134</v>
      </c>
      <c r="D92" s="17" t="s">
        <v>244</v>
      </c>
      <c r="E92" s="20" t="s">
        <v>69</v>
      </c>
      <c r="F92" s="20" t="s">
        <v>65</v>
      </c>
      <c r="G92" s="20">
        <v>308</v>
      </c>
      <c r="H92" s="33"/>
    </row>
    <row r="93" spans="2:8" ht="12">
      <c r="B93" s="20" t="s">
        <v>82</v>
      </c>
      <c r="C93" s="21" t="s">
        <v>135</v>
      </c>
      <c r="D93" s="104" t="s">
        <v>836</v>
      </c>
      <c r="E93" s="104"/>
      <c r="F93" s="20" t="s">
        <v>65</v>
      </c>
      <c r="G93" s="119">
        <v>424</v>
      </c>
      <c r="H93" s="33"/>
    </row>
    <row r="94" spans="2:8" ht="12">
      <c r="B94" s="20" t="s">
        <v>837</v>
      </c>
      <c r="C94" s="21" t="s">
        <v>135</v>
      </c>
      <c r="D94" s="104" t="s">
        <v>838</v>
      </c>
      <c r="E94" s="104"/>
      <c r="F94" s="20" t="s">
        <v>65</v>
      </c>
      <c r="G94" s="119">
        <v>424</v>
      </c>
      <c r="H94" s="33"/>
    </row>
    <row r="95" spans="2:8" ht="12">
      <c r="B95" s="20" t="s">
        <v>839</v>
      </c>
      <c r="C95" s="21" t="s">
        <v>135</v>
      </c>
      <c r="D95" s="104" t="s">
        <v>840</v>
      </c>
      <c r="E95" s="104"/>
      <c r="F95" s="20" t="s">
        <v>65</v>
      </c>
      <c r="G95" s="119">
        <v>424</v>
      </c>
      <c r="H95" s="33"/>
    </row>
    <row r="96" spans="2:8" ht="12">
      <c r="B96" s="117" t="s">
        <v>857</v>
      </c>
      <c r="C96" s="21" t="s">
        <v>97</v>
      </c>
      <c r="D96" s="104" t="s">
        <v>858</v>
      </c>
      <c r="E96" s="104"/>
      <c r="F96" s="20" t="s">
        <v>65</v>
      </c>
      <c r="G96" s="119">
        <v>441</v>
      </c>
      <c r="H96" s="33"/>
    </row>
    <row r="97" spans="2:8" ht="12">
      <c r="B97" s="117" t="s">
        <v>859</v>
      </c>
      <c r="C97" s="21" t="s">
        <v>97</v>
      </c>
      <c r="D97" s="104" t="s">
        <v>858</v>
      </c>
      <c r="E97" s="104"/>
      <c r="F97" s="20" t="s">
        <v>65</v>
      </c>
      <c r="G97" s="119">
        <v>441</v>
      </c>
      <c r="H97" s="33"/>
    </row>
    <row r="98" spans="2:8" ht="12">
      <c r="B98" s="118" t="s">
        <v>860</v>
      </c>
      <c r="C98" s="21" t="s">
        <v>97</v>
      </c>
      <c r="D98" s="17" t="s">
        <v>858</v>
      </c>
      <c r="E98" s="20"/>
      <c r="F98" s="20" t="s">
        <v>65</v>
      </c>
      <c r="G98" s="20">
        <v>441</v>
      </c>
      <c r="H98" s="33"/>
    </row>
    <row r="99" spans="2:8" ht="12">
      <c r="B99" s="118" t="s">
        <v>861</v>
      </c>
      <c r="C99" s="21" t="s">
        <v>97</v>
      </c>
      <c r="D99" s="17" t="s">
        <v>862</v>
      </c>
      <c r="E99" s="20"/>
      <c r="F99" s="20" t="s">
        <v>65</v>
      </c>
      <c r="G99" s="20">
        <v>441</v>
      </c>
      <c r="H99" s="33"/>
    </row>
    <row r="100" spans="2:8" ht="12">
      <c r="B100" s="118" t="s">
        <v>863</v>
      </c>
      <c r="C100" s="21" t="s">
        <v>97</v>
      </c>
      <c r="D100" s="17" t="s">
        <v>862</v>
      </c>
      <c r="E100" s="20"/>
      <c r="F100" s="20" t="s">
        <v>65</v>
      </c>
      <c r="G100" s="20">
        <v>441</v>
      </c>
      <c r="H100" s="33"/>
    </row>
    <row r="101" spans="2:8" ht="12">
      <c r="B101" s="118" t="s">
        <v>864</v>
      </c>
      <c r="C101" s="21" t="s">
        <v>97</v>
      </c>
      <c r="D101" s="17" t="s">
        <v>858</v>
      </c>
      <c r="E101" s="20"/>
      <c r="F101" s="20" t="s">
        <v>65</v>
      </c>
      <c r="G101" s="20">
        <v>441</v>
      </c>
      <c r="H101" s="33"/>
    </row>
    <row r="102" spans="2:8" ht="12">
      <c r="B102" s="118" t="s">
        <v>865</v>
      </c>
      <c r="C102" s="21" t="s">
        <v>97</v>
      </c>
      <c r="D102" s="17" t="s">
        <v>858</v>
      </c>
      <c r="E102" s="20"/>
      <c r="F102" s="20" t="s">
        <v>65</v>
      </c>
      <c r="G102" s="20">
        <v>441</v>
      </c>
      <c r="H102" s="33"/>
    </row>
    <row r="103" spans="2:8" ht="12">
      <c r="B103" s="118" t="s">
        <v>866</v>
      </c>
      <c r="C103" s="21" t="s">
        <v>97</v>
      </c>
      <c r="D103" s="17" t="s">
        <v>858</v>
      </c>
      <c r="E103" s="20"/>
      <c r="F103" s="20" t="s">
        <v>65</v>
      </c>
      <c r="G103" s="20">
        <v>441</v>
      </c>
      <c r="H103" s="33"/>
    </row>
    <row r="104" spans="2:8" ht="12">
      <c r="B104" s="118" t="s">
        <v>867</v>
      </c>
      <c r="C104" s="21" t="s">
        <v>97</v>
      </c>
      <c r="D104" s="17" t="s">
        <v>858</v>
      </c>
      <c r="E104" s="20"/>
      <c r="F104" s="20" t="s">
        <v>65</v>
      </c>
      <c r="G104" s="20">
        <v>441</v>
      </c>
      <c r="H104" s="33"/>
    </row>
    <row r="105" spans="2:8" ht="12">
      <c r="B105" s="118" t="s">
        <v>868</v>
      </c>
      <c r="C105" s="21" t="s">
        <v>97</v>
      </c>
      <c r="D105" s="17" t="s">
        <v>862</v>
      </c>
      <c r="E105" s="20"/>
      <c r="F105" s="20" t="s">
        <v>65</v>
      </c>
      <c r="G105" s="20">
        <v>441</v>
      </c>
      <c r="H105" s="33"/>
    </row>
    <row r="106" spans="2:8" ht="12">
      <c r="B106" s="118" t="s">
        <v>869</v>
      </c>
      <c r="C106" s="21" t="s">
        <v>97</v>
      </c>
      <c r="D106" s="17" t="s">
        <v>862</v>
      </c>
      <c r="E106" s="20"/>
      <c r="F106" s="20" t="s">
        <v>65</v>
      </c>
      <c r="G106" s="20">
        <v>441</v>
      </c>
      <c r="H106" s="33"/>
    </row>
    <row r="107" spans="2:8" ht="12">
      <c r="B107" s="118" t="s">
        <v>870</v>
      </c>
      <c r="C107" s="21" t="s">
        <v>97</v>
      </c>
      <c r="D107" s="17" t="s">
        <v>862</v>
      </c>
      <c r="E107" s="20"/>
      <c r="F107" s="20" t="s">
        <v>65</v>
      </c>
      <c r="G107" s="20">
        <v>441</v>
      </c>
      <c r="H107" s="33"/>
    </row>
    <row r="108" spans="2:8" ht="12">
      <c r="B108" s="118" t="s">
        <v>871</v>
      </c>
      <c r="C108" s="21" t="s">
        <v>97</v>
      </c>
      <c r="D108" s="17" t="s">
        <v>862</v>
      </c>
      <c r="E108" s="20"/>
      <c r="F108" s="20" t="s">
        <v>65</v>
      </c>
      <c r="G108" s="20">
        <v>441</v>
      </c>
      <c r="H108" s="33"/>
    </row>
    <row r="109" spans="2:8" ht="12">
      <c r="B109" s="118" t="s">
        <v>872</v>
      </c>
      <c r="C109" s="21" t="s">
        <v>97</v>
      </c>
      <c r="D109" s="17" t="s">
        <v>858</v>
      </c>
      <c r="E109" s="20"/>
      <c r="F109" s="20" t="s">
        <v>65</v>
      </c>
      <c r="G109" s="20">
        <v>441</v>
      </c>
      <c r="H109" s="33"/>
    </row>
    <row r="110" spans="2:8" ht="12">
      <c r="B110" s="118" t="s">
        <v>873</v>
      </c>
      <c r="C110" s="21" t="s">
        <v>97</v>
      </c>
      <c r="D110" s="17" t="s">
        <v>858</v>
      </c>
      <c r="E110" s="20"/>
      <c r="F110" s="20" t="s">
        <v>65</v>
      </c>
      <c r="G110" s="20">
        <v>441</v>
      </c>
      <c r="H110" s="33"/>
    </row>
    <row r="111" spans="2:8" ht="12">
      <c r="B111" s="118" t="s">
        <v>874</v>
      </c>
      <c r="C111" s="21" t="s">
        <v>97</v>
      </c>
      <c r="D111" s="17" t="s">
        <v>862</v>
      </c>
      <c r="E111" s="20"/>
      <c r="F111" s="20" t="s">
        <v>65</v>
      </c>
      <c r="G111" s="20">
        <v>441</v>
      </c>
      <c r="H111" s="33"/>
    </row>
    <row r="112" spans="2:8" ht="12">
      <c r="B112" s="118" t="s">
        <v>875</v>
      </c>
      <c r="C112" s="21" t="s">
        <v>97</v>
      </c>
      <c r="D112" s="17" t="s">
        <v>862</v>
      </c>
      <c r="E112" s="20"/>
      <c r="F112" s="20" t="s">
        <v>65</v>
      </c>
      <c r="G112" s="20">
        <v>441</v>
      </c>
      <c r="H112" s="33"/>
    </row>
    <row r="113" spans="2:8" ht="12">
      <c r="B113" s="118" t="s">
        <v>876</v>
      </c>
      <c r="C113" s="21" t="s">
        <v>97</v>
      </c>
      <c r="D113" s="17" t="s">
        <v>862</v>
      </c>
      <c r="E113" s="20"/>
      <c r="F113" s="20" t="s">
        <v>65</v>
      </c>
      <c r="G113" s="20">
        <v>441</v>
      </c>
      <c r="H113" s="33"/>
    </row>
    <row r="114" spans="2:8" ht="12">
      <c r="B114" s="118" t="s">
        <v>877</v>
      </c>
      <c r="C114" s="21" t="s">
        <v>97</v>
      </c>
      <c r="D114" s="17" t="s">
        <v>862</v>
      </c>
      <c r="E114" s="20"/>
      <c r="F114" s="20" t="s">
        <v>65</v>
      </c>
      <c r="G114" s="20">
        <v>441</v>
      </c>
      <c r="H114" s="33"/>
    </row>
    <row r="115" spans="2:8" ht="12">
      <c r="B115" s="118" t="s">
        <v>878</v>
      </c>
      <c r="C115" s="21" t="s">
        <v>97</v>
      </c>
      <c r="D115" s="17" t="s">
        <v>858</v>
      </c>
      <c r="E115" s="20"/>
      <c r="F115" s="20" t="s">
        <v>65</v>
      </c>
      <c r="G115" s="20">
        <v>441</v>
      </c>
      <c r="H115" s="33"/>
    </row>
    <row r="116" spans="2:8" ht="12">
      <c r="B116" s="118" t="s">
        <v>879</v>
      </c>
      <c r="C116" s="21" t="s">
        <v>97</v>
      </c>
      <c r="D116" s="17" t="s">
        <v>277</v>
      </c>
      <c r="E116" s="20"/>
      <c r="F116" s="20" t="s">
        <v>65</v>
      </c>
      <c r="G116" s="20">
        <v>441</v>
      </c>
      <c r="H116" s="33"/>
    </row>
    <row r="117" spans="2:8" ht="12">
      <c r="B117" s="118" t="s">
        <v>880</v>
      </c>
      <c r="C117" s="21" t="s">
        <v>881</v>
      </c>
      <c r="D117" s="17" t="s">
        <v>277</v>
      </c>
      <c r="E117" s="20" t="s">
        <v>69</v>
      </c>
      <c r="F117" s="20" t="s">
        <v>65</v>
      </c>
      <c r="G117" s="20">
        <v>441</v>
      </c>
      <c r="H117" s="33"/>
    </row>
    <row r="118" spans="2:8" ht="12">
      <c r="B118" s="125" t="s">
        <v>894</v>
      </c>
      <c r="C118" s="21" t="s">
        <v>135</v>
      </c>
      <c r="D118" s="17" t="s">
        <v>895</v>
      </c>
      <c r="E118" s="20"/>
      <c r="F118" s="20" t="s">
        <v>65</v>
      </c>
      <c r="G118" s="20">
        <v>442</v>
      </c>
      <c r="H118" s="33"/>
    </row>
    <row r="119" spans="2:8" ht="12">
      <c r="B119" s="125" t="s">
        <v>896</v>
      </c>
      <c r="C119" s="21" t="s">
        <v>135</v>
      </c>
      <c r="D119" s="17" t="s">
        <v>897</v>
      </c>
      <c r="E119" s="20"/>
      <c r="F119" s="20" t="s">
        <v>65</v>
      </c>
      <c r="G119" s="20">
        <v>442</v>
      </c>
      <c r="H119" s="33"/>
    </row>
    <row r="120" spans="2:7" ht="12">
      <c r="B120" s="21" t="s">
        <v>892</v>
      </c>
      <c r="C120" s="21" t="s">
        <v>135</v>
      </c>
      <c r="D120" s="17" t="s">
        <v>893</v>
      </c>
      <c r="E120" s="20"/>
      <c r="F120" s="20" t="s">
        <v>65</v>
      </c>
      <c r="G120" s="20">
        <v>442</v>
      </c>
    </row>
    <row r="121" spans="2:7" ht="12">
      <c r="B121" s="125" t="s">
        <v>898</v>
      </c>
      <c r="C121" s="21" t="s">
        <v>135</v>
      </c>
      <c r="D121" s="17" t="s">
        <v>900</v>
      </c>
      <c r="E121" s="20"/>
      <c r="F121" s="20" t="s">
        <v>65</v>
      </c>
      <c r="G121" s="20">
        <v>442</v>
      </c>
    </row>
    <row r="122" spans="2:7" ht="12">
      <c r="B122" s="125" t="s">
        <v>899</v>
      </c>
      <c r="C122" s="21" t="s">
        <v>135</v>
      </c>
      <c r="D122" s="17" t="s">
        <v>900</v>
      </c>
      <c r="E122" s="20"/>
      <c r="F122" s="20" t="s">
        <v>65</v>
      </c>
      <c r="G122" s="20">
        <v>442</v>
      </c>
    </row>
    <row r="123" spans="2:7" ht="12">
      <c r="B123" s="125" t="s">
        <v>934</v>
      </c>
      <c r="C123" s="21" t="s">
        <v>135</v>
      </c>
      <c r="D123" s="17" t="s">
        <v>935</v>
      </c>
      <c r="E123" s="20"/>
      <c r="F123" s="20" t="s">
        <v>65</v>
      </c>
      <c r="G123" s="20">
        <v>442</v>
      </c>
    </row>
    <row r="124" spans="2:7" ht="12">
      <c r="B124" s="125" t="s">
        <v>936</v>
      </c>
      <c r="C124" s="21" t="s">
        <v>135</v>
      </c>
      <c r="D124" s="17" t="s">
        <v>937</v>
      </c>
      <c r="E124" s="20"/>
      <c r="F124" s="20" t="s">
        <v>65</v>
      </c>
      <c r="G124" s="20">
        <v>442</v>
      </c>
    </row>
    <row r="125" spans="1:7" ht="12">
      <c r="A125" s="13" t="s">
        <v>98</v>
      </c>
      <c r="B125" s="125" t="s">
        <v>901</v>
      </c>
      <c r="C125" s="21" t="s">
        <v>135</v>
      </c>
      <c r="D125" s="17" t="s">
        <v>902</v>
      </c>
      <c r="E125" s="20"/>
      <c r="F125" s="20" t="s">
        <v>65</v>
      </c>
      <c r="G125" s="20">
        <v>442</v>
      </c>
    </row>
    <row r="126" spans="2:8" ht="12">
      <c r="B126" s="143" t="s">
        <v>910</v>
      </c>
      <c r="C126" s="21" t="s">
        <v>135</v>
      </c>
      <c r="D126" s="17" t="s">
        <v>911</v>
      </c>
      <c r="E126" s="20"/>
      <c r="F126" s="20" t="s">
        <v>65</v>
      </c>
      <c r="G126" s="20">
        <v>442</v>
      </c>
      <c r="H126" s="33"/>
    </row>
    <row r="127" spans="2:8" ht="12">
      <c r="B127" s="21" t="s">
        <v>246</v>
      </c>
      <c r="C127" s="21" t="s">
        <v>135</v>
      </c>
      <c r="D127" s="17" t="s">
        <v>247</v>
      </c>
      <c r="E127" s="20"/>
      <c r="F127" s="20" t="s">
        <v>65</v>
      </c>
      <c r="G127" s="20">
        <v>442</v>
      </c>
      <c r="H127" s="33"/>
    </row>
    <row r="128" spans="2:8" ht="12">
      <c r="B128" s="21" t="s">
        <v>248</v>
      </c>
      <c r="C128" s="21" t="s">
        <v>135</v>
      </c>
      <c r="D128" s="17" t="s">
        <v>249</v>
      </c>
      <c r="E128" s="20"/>
      <c r="F128" s="20" t="s">
        <v>65</v>
      </c>
      <c r="G128" s="20">
        <v>442</v>
      </c>
      <c r="H128" s="33"/>
    </row>
    <row r="129" spans="2:8" ht="12">
      <c r="B129" s="21" t="s">
        <v>250</v>
      </c>
      <c r="C129" s="21" t="s">
        <v>135</v>
      </c>
      <c r="D129" s="17" t="s">
        <v>251</v>
      </c>
      <c r="E129" s="20"/>
      <c r="F129" s="20" t="s">
        <v>65</v>
      </c>
      <c r="G129" s="20">
        <v>442</v>
      </c>
      <c r="H129" s="33"/>
    </row>
    <row r="130" spans="2:8" ht="12">
      <c r="B130" s="21" t="s">
        <v>252</v>
      </c>
      <c r="C130" s="21" t="s">
        <v>135</v>
      </c>
      <c r="D130" s="17" t="s">
        <v>249</v>
      </c>
      <c r="E130" s="20"/>
      <c r="F130" s="20" t="s">
        <v>65</v>
      </c>
      <c r="G130" s="20">
        <v>442</v>
      </c>
      <c r="H130" s="33"/>
    </row>
    <row r="131" spans="2:8" ht="12">
      <c r="B131" s="21" t="s">
        <v>253</v>
      </c>
      <c r="C131" s="21" t="s">
        <v>135</v>
      </c>
      <c r="D131" s="17" t="s">
        <v>254</v>
      </c>
      <c r="E131" s="20"/>
      <c r="F131" s="20" t="s">
        <v>65</v>
      </c>
      <c r="G131" s="20">
        <v>442</v>
      </c>
      <c r="H131" s="33"/>
    </row>
    <row r="132" spans="2:8" ht="12">
      <c r="B132" s="21" t="s">
        <v>255</v>
      </c>
      <c r="C132" s="21" t="s">
        <v>135</v>
      </c>
      <c r="D132" s="17" t="s">
        <v>256</v>
      </c>
      <c r="E132" s="20"/>
      <c r="F132" s="20" t="s">
        <v>65</v>
      </c>
      <c r="G132" s="20">
        <v>442</v>
      </c>
      <c r="H132" s="33"/>
    </row>
    <row r="133" spans="2:8" ht="12">
      <c r="B133" s="21" t="s">
        <v>257</v>
      </c>
      <c r="C133" s="21" t="s">
        <v>135</v>
      </c>
      <c r="D133" s="17" t="s">
        <v>258</v>
      </c>
      <c r="E133" s="20"/>
      <c r="F133" s="20" t="s">
        <v>65</v>
      </c>
      <c r="G133" s="20">
        <v>442</v>
      </c>
      <c r="H133" s="33"/>
    </row>
    <row r="134" spans="2:8" ht="12">
      <c r="B134" s="21" t="s">
        <v>259</v>
      </c>
      <c r="C134" s="21" t="s">
        <v>135</v>
      </c>
      <c r="D134" s="17" t="s">
        <v>260</v>
      </c>
      <c r="E134" s="20"/>
      <c r="F134" s="20" t="s">
        <v>65</v>
      </c>
      <c r="G134" s="20">
        <v>442</v>
      </c>
      <c r="H134" s="33"/>
    </row>
    <row r="135" spans="2:8" ht="12">
      <c r="B135" s="21" t="s">
        <v>261</v>
      </c>
      <c r="C135" s="21" t="s">
        <v>135</v>
      </c>
      <c r="D135" s="17" t="s">
        <v>262</v>
      </c>
      <c r="E135" s="20"/>
      <c r="F135" s="20" t="s">
        <v>65</v>
      </c>
      <c r="G135" s="20">
        <v>442</v>
      </c>
      <c r="H135" s="33"/>
    </row>
    <row r="136" spans="2:8" ht="12">
      <c r="B136" s="21" t="s">
        <v>263</v>
      </c>
      <c r="C136" s="21" t="s">
        <v>135</v>
      </c>
      <c r="D136" s="17" t="s">
        <v>264</v>
      </c>
      <c r="E136" s="20"/>
      <c r="F136" s="20" t="s">
        <v>65</v>
      </c>
      <c r="G136" s="20">
        <v>442</v>
      </c>
      <c r="H136" s="33"/>
    </row>
    <row r="137" spans="2:8" ht="12">
      <c r="B137" s="21" t="s">
        <v>265</v>
      </c>
      <c r="C137" s="21" t="s">
        <v>135</v>
      </c>
      <c r="D137" s="17" t="s">
        <v>266</v>
      </c>
      <c r="E137" s="20"/>
      <c r="F137" s="20" t="s">
        <v>65</v>
      </c>
      <c r="G137" s="20">
        <v>442</v>
      </c>
      <c r="H137" s="33"/>
    </row>
    <row r="138" spans="2:8" ht="12">
      <c r="B138" s="21" t="s">
        <v>267</v>
      </c>
      <c r="C138" s="21" t="s">
        <v>135</v>
      </c>
      <c r="D138" s="17" t="s">
        <v>268</v>
      </c>
      <c r="E138" s="20"/>
      <c r="F138" s="20" t="s">
        <v>65</v>
      </c>
      <c r="G138" s="20">
        <v>442</v>
      </c>
      <c r="H138" s="33"/>
    </row>
    <row r="139" spans="2:8" ht="12">
      <c r="B139" s="21" t="s">
        <v>269</v>
      </c>
      <c r="C139" s="21" t="s">
        <v>135</v>
      </c>
      <c r="D139" s="17" t="s">
        <v>270</v>
      </c>
      <c r="E139" s="20"/>
      <c r="F139" s="20" t="s">
        <v>65</v>
      </c>
      <c r="G139" s="20">
        <v>442</v>
      </c>
      <c r="H139" s="33"/>
    </row>
    <row r="140" spans="2:8" ht="12">
      <c r="B140" s="21" t="s">
        <v>271</v>
      </c>
      <c r="C140" s="21" t="s">
        <v>135</v>
      </c>
      <c r="D140" s="17" t="s">
        <v>270</v>
      </c>
      <c r="E140" s="20"/>
      <c r="F140" s="20" t="s">
        <v>65</v>
      </c>
      <c r="G140" s="20">
        <v>442</v>
      </c>
      <c r="H140" s="33"/>
    </row>
    <row r="141" spans="2:8" ht="12">
      <c r="B141" s="21" t="s">
        <v>272</v>
      </c>
      <c r="C141" s="21" t="s">
        <v>135</v>
      </c>
      <c r="D141" s="17" t="s">
        <v>273</v>
      </c>
      <c r="E141" s="20"/>
      <c r="F141" s="20" t="s">
        <v>65</v>
      </c>
      <c r="G141" s="20">
        <v>442</v>
      </c>
      <c r="H141" s="33"/>
    </row>
    <row r="142" spans="2:8" ht="12">
      <c r="B142" s="21" t="s">
        <v>274</v>
      </c>
      <c r="C142" s="21" t="s">
        <v>135</v>
      </c>
      <c r="D142" s="17" t="s">
        <v>275</v>
      </c>
      <c r="E142" s="20"/>
      <c r="F142" s="20" t="s">
        <v>65</v>
      </c>
      <c r="G142" s="20">
        <v>442</v>
      </c>
      <c r="H142" s="33"/>
    </row>
    <row r="143" spans="2:8" ht="12">
      <c r="B143" s="21" t="s">
        <v>276</v>
      </c>
      <c r="C143" s="21" t="s">
        <v>135</v>
      </c>
      <c r="D143" s="17" t="s">
        <v>277</v>
      </c>
      <c r="E143" s="20"/>
      <c r="F143" s="20" t="s">
        <v>65</v>
      </c>
      <c r="G143" s="20">
        <v>442</v>
      </c>
      <c r="H143" s="33"/>
    </row>
    <row r="144" spans="2:8" ht="12">
      <c r="B144" s="21" t="s">
        <v>278</v>
      </c>
      <c r="C144" s="21" t="s">
        <v>135</v>
      </c>
      <c r="D144" s="17" t="s">
        <v>279</v>
      </c>
      <c r="E144" s="20"/>
      <c r="F144" s="20" t="s">
        <v>65</v>
      </c>
      <c r="G144" s="20">
        <v>443</v>
      </c>
      <c r="H144" s="33"/>
    </row>
    <row r="145" spans="2:8" ht="12">
      <c r="B145" s="21" t="s">
        <v>280</v>
      </c>
      <c r="C145" s="21" t="s">
        <v>135</v>
      </c>
      <c r="D145" s="17" t="s">
        <v>281</v>
      </c>
      <c r="E145" s="20"/>
      <c r="F145" s="20" t="s">
        <v>65</v>
      </c>
      <c r="G145" s="20">
        <v>443</v>
      </c>
      <c r="H145" s="33"/>
    </row>
    <row r="146" spans="2:8" ht="12">
      <c r="B146" s="21" t="s">
        <v>282</v>
      </c>
      <c r="C146" s="21" t="s">
        <v>135</v>
      </c>
      <c r="D146" s="17" t="s">
        <v>283</v>
      </c>
      <c r="E146" s="20"/>
      <c r="F146" s="20" t="s">
        <v>65</v>
      </c>
      <c r="G146" s="20">
        <v>443</v>
      </c>
      <c r="H146" s="33"/>
    </row>
    <row r="147" spans="2:8" ht="12">
      <c r="B147" s="21" t="s">
        <v>284</v>
      </c>
      <c r="C147" s="21" t="s">
        <v>135</v>
      </c>
      <c r="D147" s="17" t="s">
        <v>285</v>
      </c>
      <c r="E147" s="20"/>
      <c r="F147" s="20" t="s">
        <v>65</v>
      </c>
      <c r="G147" s="20">
        <v>446</v>
      </c>
      <c r="H147" s="33"/>
    </row>
    <row r="148" spans="2:8" ht="12">
      <c r="B148" s="21" t="s">
        <v>286</v>
      </c>
      <c r="C148" s="21" t="s">
        <v>135</v>
      </c>
      <c r="D148" s="17" t="s">
        <v>287</v>
      </c>
      <c r="E148" s="20"/>
      <c r="F148" s="20" t="s">
        <v>65</v>
      </c>
      <c r="G148" s="20">
        <v>446</v>
      </c>
      <c r="H148" s="33"/>
    </row>
    <row r="149" spans="2:8" ht="12">
      <c r="B149" s="21" t="s">
        <v>288</v>
      </c>
      <c r="C149" s="21" t="s">
        <v>135</v>
      </c>
      <c r="D149" s="17" t="s">
        <v>289</v>
      </c>
      <c r="E149" s="20"/>
      <c r="F149" s="20" t="s">
        <v>65</v>
      </c>
      <c r="G149" s="20">
        <v>446</v>
      </c>
      <c r="H149" s="33"/>
    </row>
    <row r="150" spans="2:8" ht="12">
      <c r="B150" s="21" t="s">
        <v>290</v>
      </c>
      <c r="C150" s="21" t="s">
        <v>135</v>
      </c>
      <c r="D150" s="17" t="s">
        <v>291</v>
      </c>
      <c r="E150" s="20"/>
      <c r="F150" s="20" t="s">
        <v>65</v>
      </c>
      <c r="G150" s="20">
        <v>446</v>
      </c>
      <c r="H150" s="33"/>
    </row>
    <row r="151" spans="2:8" ht="12">
      <c r="B151" s="21" t="s">
        <v>292</v>
      </c>
      <c r="C151" s="21" t="s">
        <v>135</v>
      </c>
      <c r="D151" s="17" t="s">
        <v>293</v>
      </c>
      <c r="E151" s="20"/>
      <c r="F151" s="20" t="s">
        <v>65</v>
      </c>
      <c r="G151" s="20">
        <v>446</v>
      </c>
      <c r="H151" s="33"/>
    </row>
    <row r="152" spans="2:8" ht="12">
      <c r="B152" s="21" t="s">
        <v>294</v>
      </c>
      <c r="C152" s="21" t="s">
        <v>135</v>
      </c>
      <c r="D152" s="17" t="s">
        <v>295</v>
      </c>
      <c r="E152" s="20"/>
      <c r="F152" s="20" t="s">
        <v>65</v>
      </c>
      <c r="G152" s="20">
        <v>446</v>
      </c>
      <c r="H152" s="33"/>
    </row>
    <row r="153" spans="2:8" ht="12">
      <c r="B153" s="21" t="s">
        <v>296</v>
      </c>
      <c r="C153" s="21" t="s">
        <v>135</v>
      </c>
      <c r="D153" s="17" t="s">
        <v>297</v>
      </c>
      <c r="E153" s="20"/>
      <c r="F153" s="20" t="s">
        <v>65</v>
      </c>
      <c r="G153" s="20">
        <v>446</v>
      </c>
      <c r="H153" s="33"/>
    </row>
    <row r="154" spans="2:8" ht="12">
      <c r="B154" s="21" t="s">
        <v>298</v>
      </c>
      <c r="C154" s="21" t="s">
        <v>135</v>
      </c>
      <c r="D154" s="17" t="s">
        <v>299</v>
      </c>
      <c r="E154" s="20"/>
      <c r="F154" s="20" t="s">
        <v>65</v>
      </c>
      <c r="G154" s="20">
        <v>446</v>
      </c>
      <c r="H154" s="33"/>
    </row>
    <row r="155" spans="2:8" ht="12">
      <c r="B155" s="21" t="s">
        <v>300</v>
      </c>
      <c r="C155" s="21" t="s">
        <v>135</v>
      </c>
      <c r="D155" s="17" t="s">
        <v>301</v>
      </c>
      <c r="E155" s="20"/>
      <c r="F155" s="20" t="s">
        <v>65</v>
      </c>
      <c r="G155" s="20">
        <v>446</v>
      </c>
      <c r="H155" s="33"/>
    </row>
    <row r="156" spans="2:8" ht="12">
      <c r="B156" s="21" t="s">
        <v>302</v>
      </c>
      <c r="C156" s="21" t="s">
        <v>135</v>
      </c>
      <c r="D156" s="17" t="s">
        <v>303</v>
      </c>
      <c r="E156" s="20"/>
      <c r="F156" s="20" t="s">
        <v>65</v>
      </c>
      <c r="G156" s="20">
        <v>446</v>
      </c>
      <c r="H156" s="33"/>
    </row>
    <row r="157" spans="2:8" ht="12">
      <c r="B157" s="21" t="s">
        <v>304</v>
      </c>
      <c r="C157" s="21" t="s">
        <v>135</v>
      </c>
      <c r="D157" s="17" t="s">
        <v>305</v>
      </c>
      <c r="E157" s="20"/>
      <c r="F157" s="20" t="s">
        <v>65</v>
      </c>
      <c r="G157" s="20">
        <v>446</v>
      </c>
      <c r="H157" s="33"/>
    </row>
    <row r="158" spans="2:8" ht="12">
      <c r="B158" s="21" t="s">
        <v>306</v>
      </c>
      <c r="C158" s="21" t="s">
        <v>135</v>
      </c>
      <c r="D158" s="17" t="s">
        <v>307</v>
      </c>
      <c r="E158" s="20"/>
      <c r="F158" s="20" t="s">
        <v>65</v>
      </c>
      <c r="G158" s="20">
        <v>446</v>
      </c>
      <c r="H158" s="33"/>
    </row>
    <row r="159" spans="2:8" ht="12">
      <c r="B159" s="21" t="s">
        <v>308</v>
      </c>
      <c r="C159" s="21" t="s">
        <v>135</v>
      </c>
      <c r="D159" s="17" t="s">
        <v>309</v>
      </c>
      <c r="E159" s="20"/>
      <c r="F159" s="20" t="s">
        <v>65</v>
      </c>
      <c r="G159" s="20">
        <v>446</v>
      </c>
      <c r="H159" s="33"/>
    </row>
    <row r="160" spans="2:8" ht="12">
      <c r="B160" s="21" t="s">
        <v>310</v>
      </c>
      <c r="C160" s="21" t="s">
        <v>135</v>
      </c>
      <c r="D160" s="17" t="s">
        <v>311</v>
      </c>
      <c r="E160" s="20"/>
      <c r="F160" s="20" t="s">
        <v>65</v>
      </c>
      <c r="G160" s="20">
        <v>446</v>
      </c>
      <c r="H160" s="33"/>
    </row>
    <row r="161" spans="2:8" ht="12">
      <c r="B161" s="21" t="s">
        <v>312</v>
      </c>
      <c r="C161" s="21" t="s">
        <v>135</v>
      </c>
      <c r="D161" s="17" t="s">
        <v>313</v>
      </c>
      <c r="E161" s="20"/>
      <c r="F161" s="20" t="s">
        <v>65</v>
      </c>
      <c r="G161" s="20">
        <v>446</v>
      </c>
      <c r="H161" s="33"/>
    </row>
    <row r="162" spans="2:8" ht="12">
      <c r="B162" s="21" t="s">
        <v>314</v>
      </c>
      <c r="C162" s="21" t="s">
        <v>135</v>
      </c>
      <c r="D162" s="17" t="s">
        <v>315</v>
      </c>
      <c r="E162" s="20"/>
      <c r="F162" s="20" t="s">
        <v>65</v>
      </c>
      <c r="G162" s="20">
        <v>446</v>
      </c>
      <c r="H162" s="33"/>
    </row>
    <row r="163" spans="2:8" ht="12">
      <c r="B163" s="21" t="s">
        <v>316</v>
      </c>
      <c r="C163" s="21" t="s">
        <v>135</v>
      </c>
      <c r="D163" s="17" t="s">
        <v>317</v>
      </c>
      <c r="E163" s="20"/>
      <c r="F163" s="20" t="s">
        <v>65</v>
      </c>
      <c r="G163" s="20">
        <v>446</v>
      </c>
      <c r="H163" s="33"/>
    </row>
    <row r="164" spans="2:8" ht="12">
      <c r="B164" s="21" t="s">
        <v>318</v>
      </c>
      <c r="C164" s="21" t="s">
        <v>135</v>
      </c>
      <c r="D164" s="17" t="s">
        <v>319</v>
      </c>
      <c r="E164" s="20"/>
      <c r="F164" s="20" t="s">
        <v>65</v>
      </c>
      <c r="G164" s="20">
        <v>446</v>
      </c>
      <c r="H164" s="33"/>
    </row>
    <row r="165" spans="2:8" ht="12">
      <c r="B165" s="21" t="s">
        <v>320</v>
      </c>
      <c r="C165" s="21" t="s">
        <v>135</v>
      </c>
      <c r="D165" s="17" t="s">
        <v>321</v>
      </c>
      <c r="E165" s="20"/>
      <c r="F165" s="20" t="s">
        <v>65</v>
      </c>
      <c r="G165" s="20">
        <v>446</v>
      </c>
      <c r="H165" s="33"/>
    </row>
    <row r="166" spans="2:8" ht="12">
      <c r="B166" s="21" t="s">
        <v>322</v>
      </c>
      <c r="C166" s="21" t="s">
        <v>135</v>
      </c>
      <c r="D166" s="17" t="s">
        <v>323</v>
      </c>
      <c r="E166" s="20"/>
      <c r="F166" s="20" t="s">
        <v>65</v>
      </c>
      <c r="G166" s="20">
        <v>446</v>
      </c>
      <c r="H166" s="33"/>
    </row>
    <row r="167" spans="2:8" ht="12">
      <c r="B167" s="21" t="s">
        <v>324</v>
      </c>
      <c r="C167" s="21" t="s">
        <v>135</v>
      </c>
      <c r="D167" s="17" t="s">
        <v>325</v>
      </c>
      <c r="E167" s="20"/>
      <c r="F167" s="20" t="s">
        <v>65</v>
      </c>
      <c r="G167" s="20">
        <v>446</v>
      </c>
      <c r="H167" s="33"/>
    </row>
    <row r="168" spans="2:8" ht="12">
      <c r="B168" s="21" t="s">
        <v>326</v>
      </c>
      <c r="C168" s="21" t="s">
        <v>135</v>
      </c>
      <c r="D168" s="17" t="s">
        <v>327</v>
      </c>
      <c r="E168" s="20"/>
      <c r="F168" s="20" t="s">
        <v>65</v>
      </c>
      <c r="G168" s="20">
        <v>446</v>
      </c>
      <c r="H168" s="33"/>
    </row>
    <row r="169" spans="2:8" ht="12">
      <c r="B169" s="21" t="s">
        <v>328</v>
      </c>
      <c r="C169" s="21" t="s">
        <v>135</v>
      </c>
      <c r="D169" s="17" t="s">
        <v>329</v>
      </c>
      <c r="E169" s="20"/>
      <c r="F169" s="20" t="s">
        <v>65</v>
      </c>
      <c r="G169" s="20">
        <v>446</v>
      </c>
      <c r="H169" s="33"/>
    </row>
    <row r="170" spans="2:8" ht="12">
      <c r="B170" s="21" t="s">
        <v>330</v>
      </c>
      <c r="C170" s="21" t="s">
        <v>135</v>
      </c>
      <c r="D170" s="17" t="s">
        <v>331</v>
      </c>
      <c r="E170" s="20"/>
      <c r="F170" s="20" t="s">
        <v>65</v>
      </c>
      <c r="G170" s="20">
        <v>446</v>
      </c>
      <c r="H170" s="33"/>
    </row>
    <row r="171" spans="2:8" ht="12">
      <c r="B171" s="21" t="s">
        <v>332</v>
      </c>
      <c r="C171" s="21" t="s">
        <v>135</v>
      </c>
      <c r="D171" s="17" t="s">
        <v>333</v>
      </c>
      <c r="E171" s="20"/>
      <c r="F171" s="20" t="s">
        <v>65</v>
      </c>
      <c r="G171" s="20">
        <v>446</v>
      </c>
      <c r="H171" s="33"/>
    </row>
    <row r="172" spans="2:8" ht="12">
      <c r="B172" s="21" t="s">
        <v>334</v>
      </c>
      <c r="C172" s="21" t="s">
        <v>135</v>
      </c>
      <c r="D172" s="17" t="s">
        <v>335</v>
      </c>
      <c r="E172" s="20"/>
      <c r="F172" s="20" t="s">
        <v>65</v>
      </c>
      <c r="G172" s="20">
        <v>446</v>
      </c>
      <c r="H172" s="33"/>
    </row>
    <row r="173" spans="2:8" ht="12">
      <c r="B173" s="21" t="s">
        <v>336</v>
      </c>
      <c r="C173" s="21" t="s">
        <v>135</v>
      </c>
      <c r="D173" s="17" t="s">
        <v>337</v>
      </c>
      <c r="E173" s="20"/>
      <c r="F173" s="20" t="s">
        <v>65</v>
      </c>
      <c r="G173" s="20">
        <v>446</v>
      </c>
      <c r="H173" s="33"/>
    </row>
    <row r="174" spans="2:8" ht="12">
      <c r="B174" s="21" t="s">
        <v>338</v>
      </c>
      <c r="C174" s="21" t="s">
        <v>135</v>
      </c>
      <c r="D174" s="17" t="s">
        <v>339</v>
      </c>
      <c r="E174" s="20"/>
      <c r="F174" s="20" t="s">
        <v>65</v>
      </c>
      <c r="G174" s="20">
        <v>446</v>
      </c>
      <c r="H174" s="33"/>
    </row>
    <row r="175" spans="2:8" ht="12">
      <c r="B175" s="21" t="s">
        <v>340</v>
      </c>
      <c r="C175" s="21" t="s">
        <v>135</v>
      </c>
      <c r="D175" s="17" t="s">
        <v>341</v>
      </c>
      <c r="E175" s="20"/>
      <c r="F175" s="20" t="s">
        <v>65</v>
      </c>
      <c r="G175" s="20">
        <v>446</v>
      </c>
      <c r="H175" s="33"/>
    </row>
    <row r="176" spans="2:8" ht="12">
      <c r="B176" s="21" t="s">
        <v>342</v>
      </c>
      <c r="C176" s="21" t="s">
        <v>135</v>
      </c>
      <c r="D176" s="17" t="s">
        <v>343</v>
      </c>
      <c r="E176" s="20"/>
      <c r="F176" s="20" t="s">
        <v>65</v>
      </c>
      <c r="G176" s="20">
        <v>446</v>
      </c>
      <c r="H176" s="33"/>
    </row>
    <row r="177" spans="2:8" ht="12">
      <c r="B177" s="21" t="s">
        <v>344</v>
      </c>
      <c r="C177" s="21" t="s">
        <v>135</v>
      </c>
      <c r="D177" s="17" t="s">
        <v>345</v>
      </c>
      <c r="E177" s="20"/>
      <c r="F177" s="20" t="s">
        <v>65</v>
      </c>
      <c r="G177" s="20">
        <v>446</v>
      </c>
      <c r="H177" s="33"/>
    </row>
    <row r="178" spans="2:8" ht="12">
      <c r="B178" s="21" t="s">
        <v>346</v>
      </c>
      <c r="C178" s="21" t="s">
        <v>135</v>
      </c>
      <c r="D178" s="17" t="s">
        <v>347</v>
      </c>
      <c r="E178" s="20"/>
      <c r="F178" s="20" t="s">
        <v>65</v>
      </c>
      <c r="G178" s="20">
        <v>446</v>
      </c>
      <c r="H178" s="33"/>
    </row>
    <row r="179" spans="2:8" ht="12">
      <c r="B179" s="21" t="s">
        <v>348</v>
      </c>
      <c r="C179" s="21" t="s">
        <v>135</v>
      </c>
      <c r="D179" s="17" t="s">
        <v>349</v>
      </c>
      <c r="E179" s="20"/>
      <c r="F179" s="20" t="s">
        <v>65</v>
      </c>
      <c r="G179" s="20">
        <v>446</v>
      </c>
      <c r="H179" s="33"/>
    </row>
    <row r="180" spans="2:8" ht="12">
      <c r="B180" s="21" t="s">
        <v>350</v>
      </c>
      <c r="C180" s="21" t="s">
        <v>135</v>
      </c>
      <c r="D180" s="17" t="s">
        <v>277</v>
      </c>
      <c r="E180" s="20"/>
      <c r="F180" s="20" t="s">
        <v>65</v>
      </c>
      <c r="G180" s="20">
        <v>446</v>
      </c>
      <c r="H180" s="33"/>
    </row>
    <row r="181" spans="2:8" ht="12">
      <c r="B181" s="21" t="s">
        <v>351</v>
      </c>
      <c r="C181" s="21" t="s">
        <v>135</v>
      </c>
      <c r="D181" s="17" t="s">
        <v>352</v>
      </c>
      <c r="E181" s="20"/>
      <c r="F181" s="20" t="s">
        <v>65</v>
      </c>
      <c r="G181" s="20">
        <v>448</v>
      </c>
      <c r="H181" s="33"/>
    </row>
    <row r="182" spans="2:8" ht="12">
      <c r="B182" s="21" t="s">
        <v>353</v>
      </c>
      <c r="C182" s="21" t="s">
        <v>135</v>
      </c>
      <c r="D182" s="17" t="s">
        <v>354</v>
      </c>
      <c r="E182" s="20"/>
      <c r="F182" s="20" t="s">
        <v>65</v>
      </c>
      <c r="G182" s="20">
        <v>448</v>
      </c>
      <c r="H182" s="33"/>
    </row>
    <row r="183" spans="2:8" ht="12">
      <c r="B183" s="21" t="s">
        <v>355</v>
      </c>
      <c r="C183" s="21" t="s">
        <v>135</v>
      </c>
      <c r="D183" s="17" t="s">
        <v>356</v>
      </c>
      <c r="E183" s="20"/>
      <c r="F183" s="20" t="s">
        <v>65</v>
      </c>
      <c r="G183" s="20">
        <v>448</v>
      </c>
      <c r="H183" s="33"/>
    </row>
    <row r="184" spans="2:8" ht="12">
      <c r="B184" s="21" t="s">
        <v>357</v>
      </c>
      <c r="C184" s="21" t="s">
        <v>135</v>
      </c>
      <c r="D184" s="17" t="s">
        <v>358</v>
      </c>
      <c r="E184" s="20"/>
      <c r="F184" s="20" t="s">
        <v>65</v>
      </c>
      <c r="G184" s="20">
        <v>448</v>
      </c>
      <c r="H184" s="33"/>
    </row>
    <row r="185" spans="2:8" ht="12">
      <c r="B185" s="21" t="s">
        <v>359</v>
      </c>
      <c r="C185" s="21" t="s">
        <v>135</v>
      </c>
      <c r="D185" s="17" t="s">
        <v>360</v>
      </c>
      <c r="E185" s="20"/>
      <c r="F185" s="20" t="s">
        <v>65</v>
      </c>
      <c r="G185" s="20">
        <v>448</v>
      </c>
      <c r="H185" s="33"/>
    </row>
    <row r="186" spans="2:8" ht="12">
      <c r="B186" s="21" t="s">
        <v>361</v>
      </c>
      <c r="C186" s="21" t="s">
        <v>135</v>
      </c>
      <c r="D186" s="17" t="s">
        <v>299</v>
      </c>
      <c r="E186" s="20"/>
      <c r="F186" s="20" t="s">
        <v>65</v>
      </c>
      <c r="G186" s="20">
        <v>448</v>
      </c>
      <c r="H186" s="33"/>
    </row>
    <row r="187" spans="2:8" ht="12">
      <c r="B187" s="21" t="s">
        <v>362</v>
      </c>
      <c r="C187" s="21" t="s">
        <v>135</v>
      </c>
      <c r="D187" s="17" t="s">
        <v>299</v>
      </c>
      <c r="E187" s="20"/>
      <c r="F187" s="20" t="s">
        <v>65</v>
      </c>
      <c r="G187" s="20">
        <v>448</v>
      </c>
      <c r="H187" s="33"/>
    </row>
    <row r="188" spans="2:8" ht="12">
      <c r="B188" s="21" t="s">
        <v>363</v>
      </c>
      <c r="C188" s="21" t="s">
        <v>135</v>
      </c>
      <c r="D188" s="17" t="s">
        <v>287</v>
      </c>
      <c r="E188" s="20"/>
      <c r="F188" s="20" t="s">
        <v>65</v>
      </c>
      <c r="G188" s="20">
        <v>448</v>
      </c>
      <c r="H188" s="33"/>
    </row>
    <row r="189" spans="2:8" ht="12">
      <c r="B189" s="21" t="s">
        <v>364</v>
      </c>
      <c r="C189" s="21" t="s">
        <v>135</v>
      </c>
      <c r="D189" s="17" t="s">
        <v>291</v>
      </c>
      <c r="E189" s="20"/>
      <c r="F189" s="20" t="s">
        <v>65</v>
      </c>
      <c r="G189" s="20">
        <v>448</v>
      </c>
      <c r="H189" s="33"/>
    </row>
    <row r="190" spans="2:8" ht="12">
      <c r="B190" s="21" t="s">
        <v>365</v>
      </c>
      <c r="C190" s="21" t="s">
        <v>135</v>
      </c>
      <c r="D190" s="17" t="s">
        <v>295</v>
      </c>
      <c r="E190" s="20"/>
      <c r="F190" s="20" t="s">
        <v>65</v>
      </c>
      <c r="G190" s="20">
        <v>448</v>
      </c>
      <c r="H190" s="33"/>
    </row>
    <row r="191" spans="2:8" ht="12">
      <c r="B191" s="21" t="s">
        <v>366</v>
      </c>
      <c r="C191" s="21" t="s">
        <v>135</v>
      </c>
      <c r="D191" s="17" t="s">
        <v>297</v>
      </c>
      <c r="E191" s="20"/>
      <c r="F191" s="20" t="s">
        <v>65</v>
      </c>
      <c r="G191" s="20">
        <v>448</v>
      </c>
      <c r="H191" s="33"/>
    </row>
    <row r="192" spans="2:8" ht="12">
      <c r="B192" s="21" t="s">
        <v>367</v>
      </c>
      <c r="C192" s="21" t="s">
        <v>135</v>
      </c>
      <c r="D192" s="17" t="s">
        <v>368</v>
      </c>
      <c r="E192" s="20"/>
      <c r="F192" s="20" t="s">
        <v>65</v>
      </c>
      <c r="G192" s="20">
        <v>448</v>
      </c>
      <c r="H192" s="33"/>
    </row>
    <row r="193" spans="2:8" ht="12">
      <c r="B193" s="21" t="s">
        <v>369</v>
      </c>
      <c r="C193" s="21" t="s">
        <v>135</v>
      </c>
      <c r="D193" s="17" t="s">
        <v>370</v>
      </c>
      <c r="E193" s="20"/>
      <c r="F193" s="20" t="s">
        <v>65</v>
      </c>
      <c r="G193" s="20">
        <v>448</v>
      </c>
      <c r="H193" s="33"/>
    </row>
    <row r="194" spans="2:8" ht="12">
      <c r="B194" s="21" t="s">
        <v>371</v>
      </c>
      <c r="C194" s="21" t="s">
        <v>135</v>
      </c>
      <c r="D194" s="17" t="s">
        <v>358</v>
      </c>
      <c r="E194" s="20"/>
      <c r="F194" s="20" t="s">
        <v>65</v>
      </c>
      <c r="G194" s="20">
        <v>448</v>
      </c>
      <c r="H194" s="33"/>
    </row>
    <row r="195" spans="2:8" ht="12">
      <c r="B195" s="21" t="s">
        <v>372</v>
      </c>
      <c r="C195" s="21" t="s">
        <v>135</v>
      </c>
      <c r="D195" s="17" t="s">
        <v>358</v>
      </c>
      <c r="E195" s="20"/>
      <c r="F195" s="20" t="s">
        <v>65</v>
      </c>
      <c r="G195" s="20">
        <v>448</v>
      </c>
      <c r="H195" s="33"/>
    </row>
    <row r="196" spans="2:8" ht="12">
      <c r="B196" s="21" t="s">
        <v>373</v>
      </c>
      <c r="C196" s="21" t="s">
        <v>135</v>
      </c>
      <c r="D196" s="17" t="s">
        <v>299</v>
      </c>
      <c r="E196" s="20"/>
      <c r="F196" s="20" t="s">
        <v>65</v>
      </c>
      <c r="G196" s="20">
        <v>448</v>
      </c>
      <c r="H196" s="33"/>
    </row>
    <row r="197" spans="2:8" ht="12">
      <c r="B197" s="21" t="s">
        <v>374</v>
      </c>
      <c r="C197" s="21" t="s">
        <v>135</v>
      </c>
      <c r="D197" s="17" t="s">
        <v>375</v>
      </c>
      <c r="E197" s="20"/>
      <c r="F197" s="20" t="s">
        <v>65</v>
      </c>
      <c r="G197" s="20">
        <v>448</v>
      </c>
      <c r="H197" s="33"/>
    </row>
    <row r="198" spans="2:8" ht="12">
      <c r="B198" s="21" t="s">
        <v>376</v>
      </c>
      <c r="C198" s="21" t="s">
        <v>135</v>
      </c>
      <c r="D198" s="17" t="s">
        <v>301</v>
      </c>
      <c r="E198" s="20"/>
      <c r="F198" s="20" t="s">
        <v>65</v>
      </c>
      <c r="G198" s="20">
        <v>448</v>
      </c>
      <c r="H198" s="33"/>
    </row>
    <row r="199" spans="2:8" ht="12">
      <c r="B199" s="21" t="s">
        <v>377</v>
      </c>
      <c r="C199" s="21" t="s">
        <v>135</v>
      </c>
      <c r="D199" s="17" t="s">
        <v>378</v>
      </c>
      <c r="E199" s="20"/>
      <c r="F199" s="20" t="s">
        <v>65</v>
      </c>
      <c r="G199" s="20">
        <v>448</v>
      </c>
      <c r="H199" s="33"/>
    </row>
    <row r="200" spans="2:8" ht="12">
      <c r="B200" s="21" t="s">
        <v>379</v>
      </c>
      <c r="C200" s="21" t="s">
        <v>135</v>
      </c>
      <c r="D200" s="17" t="s">
        <v>295</v>
      </c>
      <c r="E200" s="20"/>
      <c r="F200" s="20" t="s">
        <v>65</v>
      </c>
      <c r="G200" s="20">
        <v>448</v>
      </c>
      <c r="H200" s="33"/>
    </row>
    <row r="201" spans="2:8" ht="12">
      <c r="B201" s="21" t="s">
        <v>380</v>
      </c>
      <c r="C201" s="21" t="s">
        <v>135</v>
      </c>
      <c r="D201" s="17" t="s">
        <v>381</v>
      </c>
      <c r="E201" s="20"/>
      <c r="F201" s="20" t="s">
        <v>65</v>
      </c>
      <c r="G201" s="20">
        <v>448</v>
      </c>
      <c r="H201" s="33"/>
    </row>
    <row r="202" spans="2:8" ht="12">
      <c r="B202" s="21" t="s">
        <v>382</v>
      </c>
      <c r="C202" s="21" t="s">
        <v>135</v>
      </c>
      <c r="D202" s="17" t="s">
        <v>383</v>
      </c>
      <c r="E202" s="20"/>
      <c r="F202" s="20" t="s">
        <v>65</v>
      </c>
      <c r="G202" s="20">
        <v>448</v>
      </c>
      <c r="H202" s="33"/>
    </row>
    <row r="203" spans="2:8" ht="12">
      <c r="B203" s="21" t="s">
        <v>384</v>
      </c>
      <c r="C203" s="21" t="s">
        <v>135</v>
      </c>
      <c r="D203" s="17" t="s">
        <v>303</v>
      </c>
      <c r="E203" s="20"/>
      <c r="F203" s="20" t="s">
        <v>65</v>
      </c>
      <c r="G203" s="20">
        <v>448</v>
      </c>
      <c r="H203" s="33"/>
    </row>
    <row r="204" spans="2:8" ht="12">
      <c r="B204" s="21" t="s">
        <v>385</v>
      </c>
      <c r="C204" s="21" t="s">
        <v>135</v>
      </c>
      <c r="D204" s="17" t="s">
        <v>321</v>
      </c>
      <c r="E204" s="20"/>
      <c r="F204" s="20" t="s">
        <v>65</v>
      </c>
      <c r="G204" s="20">
        <v>448</v>
      </c>
      <c r="H204" s="33"/>
    </row>
    <row r="205" spans="2:8" ht="12">
      <c r="B205" s="21" t="s">
        <v>386</v>
      </c>
      <c r="C205" s="21" t="s">
        <v>135</v>
      </c>
      <c r="D205" s="17" t="s">
        <v>323</v>
      </c>
      <c r="E205" s="20"/>
      <c r="F205" s="20" t="s">
        <v>65</v>
      </c>
      <c r="G205" s="20">
        <v>448</v>
      </c>
      <c r="H205" s="33"/>
    </row>
    <row r="206" spans="2:8" ht="12">
      <c r="B206" s="21" t="s">
        <v>387</v>
      </c>
      <c r="C206" s="21" t="s">
        <v>135</v>
      </c>
      <c r="D206" s="17" t="s">
        <v>325</v>
      </c>
      <c r="E206" s="20"/>
      <c r="F206" s="20" t="s">
        <v>65</v>
      </c>
      <c r="G206" s="20">
        <v>448</v>
      </c>
      <c r="H206" s="33"/>
    </row>
    <row r="207" spans="2:8" ht="12">
      <c r="B207" s="21" t="s">
        <v>388</v>
      </c>
      <c r="C207" s="21" t="s">
        <v>135</v>
      </c>
      <c r="D207" s="17" t="s">
        <v>327</v>
      </c>
      <c r="E207" s="20"/>
      <c r="F207" s="20" t="s">
        <v>65</v>
      </c>
      <c r="G207" s="20">
        <v>448</v>
      </c>
      <c r="H207" s="33"/>
    </row>
    <row r="208" spans="2:8" ht="12">
      <c r="B208" s="21" t="s">
        <v>389</v>
      </c>
      <c r="C208" s="21" t="s">
        <v>135</v>
      </c>
      <c r="D208" s="17" t="s">
        <v>305</v>
      </c>
      <c r="E208" s="20"/>
      <c r="F208" s="20" t="s">
        <v>65</v>
      </c>
      <c r="G208" s="20">
        <v>448</v>
      </c>
      <c r="H208" s="33"/>
    </row>
    <row r="209" spans="2:8" ht="12">
      <c r="B209" s="21" t="s">
        <v>390</v>
      </c>
      <c r="C209" s="21" t="s">
        <v>135</v>
      </c>
      <c r="D209" s="17" t="s">
        <v>391</v>
      </c>
      <c r="E209" s="20"/>
      <c r="F209" s="20" t="s">
        <v>65</v>
      </c>
      <c r="G209" s="20">
        <v>448</v>
      </c>
      <c r="H209" s="33"/>
    </row>
    <row r="210" spans="2:8" ht="12">
      <c r="B210" s="21" t="s">
        <v>392</v>
      </c>
      <c r="C210" s="21" t="s">
        <v>135</v>
      </c>
      <c r="D210" s="17" t="s">
        <v>307</v>
      </c>
      <c r="E210" s="20"/>
      <c r="F210" s="20" t="s">
        <v>65</v>
      </c>
      <c r="G210" s="20">
        <v>448</v>
      </c>
      <c r="H210" s="33"/>
    </row>
    <row r="211" spans="2:8" ht="12">
      <c r="B211" s="21" t="s">
        <v>393</v>
      </c>
      <c r="C211" s="21" t="s">
        <v>135</v>
      </c>
      <c r="D211" s="17" t="s">
        <v>309</v>
      </c>
      <c r="E211" s="20"/>
      <c r="F211" s="20" t="s">
        <v>65</v>
      </c>
      <c r="G211" s="20">
        <v>448</v>
      </c>
      <c r="H211" s="33"/>
    </row>
    <row r="212" spans="2:8" ht="12">
      <c r="B212" s="21" t="s">
        <v>394</v>
      </c>
      <c r="C212" s="21" t="s">
        <v>135</v>
      </c>
      <c r="D212" s="17" t="s">
        <v>311</v>
      </c>
      <c r="E212" s="20"/>
      <c r="F212" s="20" t="s">
        <v>65</v>
      </c>
      <c r="G212" s="20">
        <v>448</v>
      </c>
      <c r="H212" s="33"/>
    </row>
    <row r="213" spans="2:8" ht="12">
      <c r="B213" s="21" t="s">
        <v>395</v>
      </c>
      <c r="C213" s="21" t="s">
        <v>135</v>
      </c>
      <c r="D213" s="17" t="s">
        <v>313</v>
      </c>
      <c r="E213" s="20"/>
      <c r="F213" s="20" t="s">
        <v>65</v>
      </c>
      <c r="G213" s="20">
        <v>448</v>
      </c>
      <c r="H213" s="33"/>
    </row>
    <row r="214" spans="2:8" ht="12">
      <c r="B214" s="21" t="s">
        <v>396</v>
      </c>
      <c r="C214" s="21" t="s">
        <v>135</v>
      </c>
      <c r="D214" s="17" t="s">
        <v>315</v>
      </c>
      <c r="E214" s="20"/>
      <c r="F214" s="20" t="s">
        <v>65</v>
      </c>
      <c r="G214" s="20">
        <v>448</v>
      </c>
      <c r="H214" s="33"/>
    </row>
    <row r="215" spans="2:8" ht="12">
      <c r="B215" s="21" t="s">
        <v>397</v>
      </c>
      <c r="C215" s="21" t="s">
        <v>135</v>
      </c>
      <c r="D215" s="17" t="s">
        <v>317</v>
      </c>
      <c r="E215" s="20"/>
      <c r="F215" s="20" t="s">
        <v>65</v>
      </c>
      <c r="G215" s="20">
        <v>448</v>
      </c>
      <c r="H215" s="33"/>
    </row>
    <row r="216" spans="2:8" ht="12">
      <c r="B216" s="21" t="s">
        <v>398</v>
      </c>
      <c r="C216" s="21" t="s">
        <v>135</v>
      </c>
      <c r="D216" s="17" t="s">
        <v>319</v>
      </c>
      <c r="E216" s="20"/>
      <c r="F216" s="20" t="s">
        <v>65</v>
      </c>
      <c r="G216" s="20">
        <v>448</v>
      </c>
      <c r="H216" s="33"/>
    </row>
    <row r="217" spans="2:8" ht="12">
      <c r="B217" s="21" t="s">
        <v>399</v>
      </c>
      <c r="C217" s="21" t="s">
        <v>135</v>
      </c>
      <c r="D217" s="17" t="s">
        <v>400</v>
      </c>
      <c r="E217" s="20"/>
      <c r="F217" s="20" t="s">
        <v>65</v>
      </c>
      <c r="G217" s="20">
        <v>448</v>
      </c>
      <c r="H217" s="33"/>
    </row>
    <row r="218" spans="2:8" ht="12">
      <c r="B218" s="21" t="s">
        <v>401</v>
      </c>
      <c r="C218" s="21" t="s">
        <v>135</v>
      </c>
      <c r="D218" s="17" t="s">
        <v>402</v>
      </c>
      <c r="E218" s="20"/>
      <c r="F218" s="20" t="s">
        <v>65</v>
      </c>
      <c r="G218" s="20">
        <v>448</v>
      </c>
      <c r="H218" s="33"/>
    </row>
    <row r="219" spans="2:8" ht="12">
      <c r="B219" s="21" t="s">
        <v>403</v>
      </c>
      <c r="C219" s="21" t="s">
        <v>135</v>
      </c>
      <c r="D219" s="17" t="s">
        <v>404</v>
      </c>
      <c r="E219" s="20"/>
      <c r="F219" s="20" t="s">
        <v>65</v>
      </c>
      <c r="G219" s="20">
        <v>448</v>
      </c>
      <c r="H219" s="33"/>
    </row>
    <row r="220" spans="2:8" ht="12">
      <c r="B220" s="21" t="s">
        <v>405</v>
      </c>
      <c r="C220" s="21" t="s">
        <v>135</v>
      </c>
      <c r="D220" s="17" t="s">
        <v>331</v>
      </c>
      <c r="E220" s="20"/>
      <c r="F220" s="20" t="s">
        <v>65</v>
      </c>
      <c r="G220" s="20">
        <v>448</v>
      </c>
      <c r="H220" s="33"/>
    </row>
    <row r="221" spans="2:8" ht="12">
      <c r="B221" s="21" t="s">
        <v>406</v>
      </c>
      <c r="C221" s="21" t="s">
        <v>135</v>
      </c>
      <c r="D221" s="17" t="s">
        <v>315</v>
      </c>
      <c r="E221" s="20"/>
      <c r="F221" s="20" t="s">
        <v>65</v>
      </c>
      <c r="G221" s="20">
        <v>448</v>
      </c>
      <c r="H221" s="33"/>
    </row>
    <row r="222" spans="2:8" ht="12">
      <c r="B222" s="21" t="s">
        <v>407</v>
      </c>
      <c r="C222" s="21" t="s">
        <v>135</v>
      </c>
      <c r="D222" s="17" t="s">
        <v>333</v>
      </c>
      <c r="E222" s="20"/>
      <c r="F222" s="20" t="s">
        <v>65</v>
      </c>
      <c r="G222" s="20">
        <v>448</v>
      </c>
      <c r="H222" s="33"/>
    </row>
    <row r="223" spans="2:8" ht="12">
      <c r="B223" s="21" t="s">
        <v>408</v>
      </c>
      <c r="C223" s="21" t="s">
        <v>135</v>
      </c>
      <c r="D223" s="17" t="s">
        <v>335</v>
      </c>
      <c r="E223" s="20"/>
      <c r="F223" s="20" t="s">
        <v>65</v>
      </c>
      <c r="G223" s="20">
        <v>448</v>
      </c>
      <c r="H223" s="33"/>
    </row>
    <row r="224" spans="2:8" ht="12">
      <c r="B224" s="21" t="s">
        <v>409</v>
      </c>
      <c r="C224" s="21" t="s">
        <v>135</v>
      </c>
      <c r="D224" s="17" t="s">
        <v>410</v>
      </c>
      <c r="E224" s="20"/>
      <c r="F224" s="20" t="s">
        <v>65</v>
      </c>
      <c r="G224" s="20">
        <v>448</v>
      </c>
      <c r="H224" s="33"/>
    </row>
    <row r="225" spans="2:8" ht="12">
      <c r="B225" s="21" t="s">
        <v>411</v>
      </c>
      <c r="C225" s="21" t="s">
        <v>135</v>
      </c>
      <c r="D225" s="17" t="s">
        <v>341</v>
      </c>
      <c r="E225" s="20"/>
      <c r="F225" s="20" t="s">
        <v>65</v>
      </c>
      <c r="G225" s="20">
        <v>448</v>
      </c>
      <c r="H225" s="33"/>
    </row>
    <row r="226" spans="2:8" ht="12">
      <c r="B226" s="21" t="s">
        <v>412</v>
      </c>
      <c r="C226" s="21" t="s">
        <v>135</v>
      </c>
      <c r="D226" s="17" t="s">
        <v>345</v>
      </c>
      <c r="E226" s="20"/>
      <c r="F226" s="20" t="s">
        <v>65</v>
      </c>
      <c r="G226" s="20">
        <v>448</v>
      </c>
      <c r="H226" s="33"/>
    </row>
    <row r="227" spans="2:8" ht="12">
      <c r="B227" s="21" t="s">
        <v>413</v>
      </c>
      <c r="C227" s="21" t="s">
        <v>135</v>
      </c>
      <c r="D227" s="17" t="s">
        <v>277</v>
      </c>
      <c r="E227" s="20"/>
      <c r="F227" s="20" t="s">
        <v>65</v>
      </c>
      <c r="G227" s="20">
        <v>448</v>
      </c>
      <c r="H227" s="33"/>
    </row>
    <row r="228" spans="2:8" ht="12">
      <c r="B228" s="21" t="s">
        <v>414</v>
      </c>
      <c r="C228" s="21" t="s">
        <v>134</v>
      </c>
      <c r="D228" s="17" t="s">
        <v>277</v>
      </c>
      <c r="E228" s="20" t="s">
        <v>69</v>
      </c>
      <c r="F228" s="20" t="s">
        <v>65</v>
      </c>
      <c r="G228" s="20">
        <v>448</v>
      </c>
      <c r="H228" s="33"/>
    </row>
    <row r="229" spans="2:8" ht="12">
      <c r="B229" s="193" t="s">
        <v>940</v>
      </c>
      <c r="C229" s="193" t="s">
        <v>881</v>
      </c>
      <c r="D229" s="191" t="s">
        <v>941</v>
      </c>
      <c r="E229" s="20" t="s">
        <v>69</v>
      </c>
      <c r="F229" s="20" t="s">
        <v>66</v>
      </c>
      <c r="G229" s="20">
        <v>451</v>
      </c>
      <c r="H229" s="33"/>
    </row>
    <row r="230" spans="2:8" ht="12">
      <c r="B230" s="193" t="s">
        <v>942</v>
      </c>
      <c r="C230" s="193" t="s">
        <v>881</v>
      </c>
      <c r="D230" s="191" t="s">
        <v>943</v>
      </c>
      <c r="E230" s="20" t="s">
        <v>69</v>
      </c>
      <c r="F230" s="20" t="s">
        <v>66</v>
      </c>
      <c r="G230" s="20">
        <v>451</v>
      </c>
      <c r="H230" s="33"/>
    </row>
    <row r="231" spans="2:8" ht="12">
      <c r="B231" s="193" t="s">
        <v>944</v>
      </c>
      <c r="C231" s="193" t="s">
        <v>881</v>
      </c>
      <c r="D231" s="191" t="s">
        <v>945</v>
      </c>
      <c r="E231" s="20" t="s">
        <v>69</v>
      </c>
      <c r="F231" s="20" t="s">
        <v>66</v>
      </c>
      <c r="G231" s="20">
        <v>451</v>
      </c>
      <c r="H231" s="33"/>
    </row>
    <row r="232" spans="2:8" ht="24.75">
      <c r="B232" s="193" t="s">
        <v>946</v>
      </c>
      <c r="C232" s="193" t="s">
        <v>881</v>
      </c>
      <c r="D232" s="191" t="s">
        <v>947</v>
      </c>
      <c r="E232" s="20" t="s">
        <v>69</v>
      </c>
      <c r="F232" s="20" t="s">
        <v>66</v>
      </c>
      <c r="G232" s="20">
        <v>451</v>
      </c>
      <c r="H232" s="33"/>
    </row>
    <row r="233" spans="2:8" ht="12">
      <c r="B233" s="193" t="s">
        <v>948</v>
      </c>
      <c r="C233" s="193" t="s">
        <v>881</v>
      </c>
      <c r="D233" s="191" t="s">
        <v>949</v>
      </c>
      <c r="E233" s="20" t="s">
        <v>69</v>
      </c>
      <c r="F233" s="20" t="s">
        <v>66</v>
      </c>
      <c r="G233" s="20">
        <v>451</v>
      </c>
      <c r="H233" s="33"/>
    </row>
    <row r="234" spans="2:8" ht="12">
      <c r="B234" s="193" t="s">
        <v>950</v>
      </c>
      <c r="C234" s="193" t="s">
        <v>881</v>
      </c>
      <c r="D234" s="191" t="s">
        <v>951</v>
      </c>
      <c r="E234" s="20" t="s">
        <v>69</v>
      </c>
      <c r="F234" s="20" t="s">
        <v>66</v>
      </c>
      <c r="G234" s="20">
        <v>451</v>
      </c>
      <c r="H234" s="33"/>
    </row>
    <row r="235" spans="2:8" ht="12">
      <c r="B235" s="193" t="s">
        <v>952</v>
      </c>
      <c r="C235" s="193" t="s">
        <v>881</v>
      </c>
      <c r="D235" s="191" t="s">
        <v>953</v>
      </c>
      <c r="E235" s="20" t="s">
        <v>69</v>
      </c>
      <c r="F235" s="20" t="s">
        <v>66</v>
      </c>
      <c r="G235" s="20">
        <v>451</v>
      </c>
      <c r="H235" s="33"/>
    </row>
    <row r="236" spans="2:8" ht="24.75">
      <c r="B236" s="193" t="s">
        <v>954</v>
      </c>
      <c r="C236" s="193" t="s">
        <v>881</v>
      </c>
      <c r="D236" s="191" t="s">
        <v>955</v>
      </c>
      <c r="E236" s="20" t="s">
        <v>69</v>
      </c>
      <c r="F236" s="20" t="s">
        <v>66</v>
      </c>
      <c r="G236" s="20">
        <v>451</v>
      </c>
      <c r="H236" s="33"/>
    </row>
    <row r="237" spans="2:8" ht="12">
      <c r="B237" s="193" t="s">
        <v>956</v>
      </c>
      <c r="C237" s="193" t="s">
        <v>881</v>
      </c>
      <c r="D237" s="191" t="s">
        <v>957</v>
      </c>
      <c r="E237" s="20" t="s">
        <v>69</v>
      </c>
      <c r="F237" s="20" t="s">
        <v>66</v>
      </c>
      <c r="G237" s="20">
        <v>451</v>
      </c>
      <c r="H237" s="33"/>
    </row>
    <row r="238" spans="2:8" ht="12">
      <c r="B238" s="193" t="s">
        <v>958</v>
      </c>
      <c r="C238" s="193" t="s">
        <v>881</v>
      </c>
      <c r="D238" s="191" t="s">
        <v>959</v>
      </c>
      <c r="E238" s="20" t="s">
        <v>69</v>
      </c>
      <c r="F238" s="20" t="s">
        <v>66</v>
      </c>
      <c r="G238" s="20">
        <v>451</v>
      </c>
      <c r="H238" s="33"/>
    </row>
    <row r="239" spans="2:8" ht="12">
      <c r="B239" s="193" t="s">
        <v>960</v>
      </c>
      <c r="C239" s="193" t="s">
        <v>881</v>
      </c>
      <c r="D239" s="191" t="s">
        <v>961</v>
      </c>
      <c r="E239" s="20" t="s">
        <v>69</v>
      </c>
      <c r="F239" s="20" t="s">
        <v>66</v>
      </c>
      <c r="G239" s="20">
        <v>451</v>
      </c>
      <c r="H239" s="33"/>
    </row>
    <row r="240" spans="2:8" ht="24.75">
      <c r="B240" s="193" t="s">
        <v>962</v>
      </c>
      <c r="C240" s="193" t="s">
        <v>881</v>
      </c>
      <c r="D240" s="191" t="s">
        <v>963</v>
      </c>
      <c r="E240" s="20" t="s">
        <v>69</v>
      </c>
      <c r="F240" s="20" t="s">
        <v>66</v>
      </c>
      <c r="G240" s="20">
        <v>451</v>
      </c>
      <c r="H240" s="33"/>
    </row>
    <row r="241" spans="2:8" ht="12">
      <c r="B241" s="193" t="s">
        <v>964</v>
      </c>
      <c r="C241" s="193" t="s">
        <v>881</v>
      </c>
      <c r="D241" s="191" t="s">
        <v>965</v>
      </c>
      <c r="E241" s="20" t="s">
        <v>69</v>
      </c>
      <c r="F241" s="20" t="s">
        <v>66</v>
      </c>
      <c r="G241" s="20">
        <v>451</v>
      </c>
      <c r="H241" s="33"/>
    </row>
    <row r="242" spans="2:8" ht="12">
      <c r="B242" s="193" t="s">
        <v>966</v>
      </c>
      <c r="C242" s="193" t="s">
        <v>881</v>
      </c>
      <c r="D242" s="191" t="s">
        <v>967</v>
      </c>
      <c r="E242" s="20" t="s">
        <v>69</v>
      </c>
      <c r="F242" s="20" t="s">
        <v>66</v>
      </c>
      <c r="G242" s="20">
        <v>451</v>
      </c>
      <c r="H242" s="33"/>
    </row>
    <row r="243" spans="2:8" ht="12">
      <c r="B243" s="193" t="s">
        <v>968</v>
      </c>
      <c r="C243" s="193" t="s">
        <v>881</v>
      </c>
      <c r="D243" s="191" t="s">
        <v>969</v>
      </c>
      <c r="E243" s="20" t="s">
        <v>69</v>
      </c>
      <c r="F243" s="20" t="s">
        <v>66</v>
      </c>
      <c r="G243" s="20">
        <v>451</v>
      </c>
      <c r="H243" s="33"/>
    </row>
    <row r="244" spans="2:8" ht="24.75">
      <c r="B244" s="193" t="s">
        <v>970</v>
      </c>
      <c r="C244" s="193" t="s">
        <v>881</v>
      </c>
      <c r="D244" s="191" t="s">
        <v>971</v>
      </c>
      <c r="E244" s="20" t="s">
        <v>69</v>
      </c>
      <c r="F244" s="20" t="s">
        <v>66</v>
      </c>
      <c r="G244" s="20">
        <v>451</v>
      </c>
      <c r="H244" s="33"/>
    </row>
    <row r="245" spans="2:8" ht="12">
      <c r="B245" s="193" t="s">
        <v>972</v>
      </c>
      <c r="C245" s="193" t="s">
        <v>881</v>
      </c>
      <c r="D245" s="191" t="s">
        <v>973</v>
      </c>
      <c r="E245" s="20" t="s">
        <v>69</v>
      </c>
      <c r="F245" s="20" t="s">
        <v>66</v>
      </c>
      <c r="G245" s="20">
        <v>451</v>
      </c>
      <c r="H245" s="33"/>
    </row>
    <row r="246" spans="2:8" ht="12">
      <c r="B246" s="193" t="s">
        <v>974</v>
      </c>
      <c r="C246" s="193" t="s">
        <v>881</v>
      </c>
      <c r="D246" s="191" t="s">
        <v>975</v>
      </c>
      <c r="E246" s="20" t="s">
        <v>69</v>
      </c>
      <c r="F246" s="20" t="s">
        <v>66</v>
      </c>
      <c r="G246" s="20">
        <v>451</v>
      </c>
      <c r="H246" s="33"/>
    </row>
    <row r="247" spans="2:8" ht="12">
      <c r="B247" s="193" t="s">
        <v>976</v>
      </c>
      <c r="C247" s="193" t="s">
        <v>881</v>
      </c>
      <c r="D247" s="191" t="s">
        <v>977</v>
      </c>
      <c r="E247" s="20" t="s">
        <v>69</v>
      </c>
      <c r="F247" s="20" t="s">
        <v>66</v>
      </c>
      <c r="G247" s="20">
        <v>451</v>
      </c>
      <c r="H247" s="33"/>
    </row>
    <row r="248" spans="2:8" ht="24.75">
      <c r="B248" s="193" t="s">
        <v>978</v>
      </c>
      <c r="C248" s="193" t="s">
        <v>881</v>
      </c>
      <c r="D248" s="191" t="s">
        <v>979</v>
      </c>
      <c r="E248" s="20" t="s">
        <v>69</v>
      </c>
      <c r="F248" s="20" t="s">
        <v>66</v>
      </c>
      <c r="G248" s="20">
        <v>451</v>
      </c>
      <c r="H248" s="33"/>
    </row>
    <row r="249" spans="2:8" ht="12">
      <c r="B249" s="193" t="s">
        <v>980</v>
      </c>
      <c r="C249" s="193" t="s">
        <v>881</v>
      </c>
      <c r="D249" s="191" t="s">
        <v>981</v>
      </c>
      <c r="E249" s="20" t="s">
        <v>69</v>
      </c>
      <c r="F249" s="20" t="s">
        <v>66</v>
      </c>
      <c r="G249" s="20">
        <v>451</v>
      </c>
      <c r="H249" s="33"/>
    </row>
    <row r="250" spans="2:8" ht="12">
      <c r="B250" s="193" t="s">
        <v>982</v>
      </c>
      <c r="C250" s="193" t="s">
        <v>881</v>
      </c>
      <c r="D250" s="191" t="s">
        <v>983</v>
      </c>
      <c r="E250" s="20" t="s">
        <v>69</v>
      </c>
      <c r="F250" s="20" t="s">
        <v>66</v>
      </c>
      <c r="G250" s="20">
        <v>451</v>
      </c>
      <c r="H250" s="33"/>
    </row>
    <row r="251" spans="2:8" ht="12">
      <c r="B251" s="193" t="s">
        <v>984</v>
      </c>
      <c r="C251" s="193" t="s">
        <v>881</v>
      </c>
      <c r="D251" s="191" t="s">
        <v>985</v>
      </c>
      <c r="E251" s="20" t="s">
        <v>69</v>
      </c>
      <c r="F251" s="20" t="s">
        <v>66</v>
      </c>
      <c r="G251" s="20">
        <v>451</v>
      </c>
      <c r="H251" s="33"/>
    </row>
    <row r="252" spans="2:8" ht="24.75">
      <c r="B252" s="193" t="s">
        <v>986</v>
      </c>
      <c r="C252" s="193" t="s">
        <v>881</v>
      </c>
      <c r="D252" s="191" t="s">
        <v>987</v>
      </c>
      <c r="E252" s="20" t="s">
        <v>69</v>
      </c>
      <c r="F252" s="20" t="s">
        <v>66</v>
      </c>
      <c r="G252" s="20">
        <v>451</v>
      </c>
      <c r="H252" s="33"/>
    </row>
    <row r="253" spans="2:8" ht="12">
      <c r="B253" s="193" t="s">
        <v>988</v>
      </c>
      <c r="C253" s="193" t="s">
        <v>881</v>
      </c>
      <c r="D253" s="191" t="s">
        <v>989</v>
      </c>
      <c r="E253" s="20" t="s">
        <v>69</v>
      </c>
      <c r="F253" s="20" t="s">
        <v>66</v>
      </c>
      <c r="G253" s="20">
        <v>451</v>
      </c>
      <c r="H253" s="33"/>
    </row>
    <row r="254" spans="2:8" ht="12">
      <c r="B254" s="193" t="s">
        <v>990</v>
      </c>
      <c r="C254" s="193" t="s">
        <v>881</v>
      </c>
      <c r="D254" s="191" t="s">
        <v>991</v>
      </c>
      <c r="E254" s="20" t="s">
        <v>69</v>
      </c>
      <c r="F254" s="20" t="s">
        <v>66</v>
      </c>
      <c r="G254" s="20">
        <v>451</v>
      </c>
      <c r="H254" s="33"/>
    </row>
    <row r="255" spans="2:8" ht="12">
      <c r="B255" s="193" t="s">
        <v>992</v>
      </c>
      <c r="C255" s="193" t="s">
        <v>881</v>
      </c>
      <c r="D255" s="191" t="s">
        <v>993</v>
      </c>
      <c r="E255" s="20" t="s">
        <v>69</v>
      </c>
      <c r="F255" s="20" t="s">
        <v>66</v>
      </c>
      <c r="G255" s="20">
        <v>451</v>
      </c>
      <c r="H255" s="33"/>
    </row>
    <row r="256" spans="2:8" ht="24.75">
      <c r="B256" s="193" t="s">
        <v>994</v>
      </c>
      <c r="C256" s="193" t="s">
        <v>881</v>
      </c>
      <c r="D256" s="191" t="s">
        <v>995</v>
      </c>
      <c r="E256" s="20" t="s">
        <v>69</v>
      </c>
      <c r="F256" s="20" t="s">
        <v>66</v>
      </c>
      <c r="G256" s="20">
        <v>451</v>
      </c>
      <c r="H256" s="33"/>
    </row>
    <row r="257" spans="2:8" ht="12">
      <c r="B257" s="193" t="s">
        <v>996</v>
      </c>
      <c r="C257" s="193" t="s">
        <v>881</v>
      </c>
      <c r="D257" s="191" t="s">
        <v>997</v>
      </c>
      <c r="E257" s="20" t="s">
        <v>69</v>
      </c>
      <c r="F257" s="20" t="s">
        <v>66</v>
      </c>
      <c r="G257" s="20">
        <v>451</v>
      </c>
      <c r="H257" s="33"/>
    </row>
    <row r="258" spans="2:8" ht="12">
      <c r="B258" s="193" t="s">
        <v>998</v>
      </c>
      <c r="C258" s="193" t="s">
        <v>881</v>
      </c>
      <c r="D258" s="191" t="s">
        <v>999</v>
      </c>
      <c r="E258" s="20" t="s">
        <v>69</v>
      </c>
      <c r="F258" s="20" t="s">
        <v>66</v>
      </c>
      <c r="G258" s="20">
        <v>451</v>
      </c>
      <c r="H258" s="33"/>
    </row>
    <row r="259" spans="2:8" ht="12">
      <c r="B259" s="193" t="s">
        <v>1000</v>
      </c>
      <c r="C259" s="193" t="s">
        <v>881</v>
      </c>
      <c r="D259" s="191" t="s">
        <v>1001</v>
      </c>
      <c r="E259" s="20" t="s">
        <v>69</v>
      </c>
      <c r="F259" s="20" t="s">
        <v>66</v>
      </c>
      <c r="G259" s="20">
        <v>451</v>
      </c>
      <c r="H259" s="33"/>
    </row>
    <row r="260" spans="2:8" ht="24.75">
      <c r="B260" s="193" t="s">
        <v>1002</v>
      </c>
      <c r="C260" s="193" t="s">
        <v>881</v>
      </c>
      <c r="D260" s="191" t="s">
        <v>1003</v>
      </c>
      <c r="E260" s="20" t="s">
        <v>69</v>
      </c>
      <c r="F260" s="20" t="s">
        <v>66</v>
      </c>
      <c r="G260" s="20">
        <v>451</v>
      </c>
      <c r="H260" s="33"/>
    </row>
    <row r="261" spans="2:8" ht="12">
      <c r="B261" s="193" t="s">
        <v>1004</v>
      </c>
      <c r="C261" s="193" t="s">
        <v>881</v>
      </c>
      <c r="D261" s="191" t="s">
        <v>1005</v>
      </c>
      <c r="E261" s="20" t="s">
        <v>69</v>
      </c>
      <c r="F261" s="20" t="s">
        <v>66</v>
      </c>
      <c r="G261" s="20">
        <v>451</v>
      </c>
      <c r="H261" s="33"/>
    </row>
    <row r="262" spans="2:8" ht="12">
      <c r="B262" s="193" t="s">
        <v>1006</v>
      </c>
      <c r="C262" s="193" t="s">
        <v>881</v>
      </c>
      <c r="D262" s="191" t="s">
        <v>1007</v>
      </c>
      <c r="E262" s="20" t="s">
        <v>69</v>
      </c>
      <c r="F262" s="20" t="s">
        <v>66</v>
      </c>
      <c r="G262" s="20">
        <v>451</v>
      </c>
      <c r="H262" s="33"/>
    </row>
    <row r="263" spans="2:8" ht="12">
      <c r="B263" s="193" t="s">
        <v>1008</v>
      </c>
      <c r="C263" s="193" t="s">
        <v>881</v>
      </c>
      <c r="D263" s="191" t="s">
        <v>1009</v>
      </c>
      <c r="E263" s="20" t="s">
        <v>69</v>
      </c>
      <c r="F263" s="20" t="s">
        <v>66</v>
      </c>
      <c r="G263" s="20">
        <v>451</v>
      </c>
      <c r="H263" s="33"/>
    </row>
    <row r="264" spans="2:8" ht="24.75">
      <c r="B264" s="193" t="s">
        <v>1010</v>
      </c>
      <c r="C264" s="193" t="s">
        <v>881</v>
      </c>
      <c r="D264" s="191" t="s">
        <v>1011</v>
      </c>
      <c r="E264" s="20" t="s">
        <v>69</v>
      </c>
      <c r="F264" s="20" t="s">
        <v>66</v>
      </c>
      <c r="G264" s="20">
        <v>451</v>
      </c>
      <c r="H264" s="33"/>
    </row>
    <row r="265" spans="2:8" ht="12">
      <c r="B265" s="193" t="s">
        <v>1012</v>
      </c>
      <c r="C265" s="193" t="s">
        <v>881</v>
      </c>
      <c r="D265" s="191" t="s">
        <v>1013</v>
      </c>
      <c r="E265" s="20" t="s">
        <v>69</v>
      </c>
      <c r="F265" s="20" t="s">
        <v>66</v>
      </c>
      <c r="G265" s="20">
        <v>451</v>
      </c>
      <c r="H265" s="33"/>
    </row>
    <row r="266" spans="2:8" ht="12">
      <c r="B266" s="193" t="s">
        <v>1014</v>
      </c>
      <c r="C266" s="193" t="s">
        <v>881</v>
      </c>
      <c r="D266" s="191" t="s">
        <v>1015</v>
      </c>
      <c r="E266" s="20" t="s">
        <v>69</v>
      </c>
      <c r="F266" s="20" t="s">
        <v>66</v>
      </c>
      <c r="G266" s="20">
        <v>451</v>
      </c>
      <c r="H266" s="33"/>
    </row>
    <row r="267" spans="2:8" ht="12">
      <c r="B267" s="193" t="s">
        <v>1016</v>
      </c>
      <c r="C267" s="193" t="s">
        <v>881</v>
      </c>
      <c r="D267" s="191" t="s">
        <v>1017</v>
      </c>
      <c r="E267" s="20" t="s">
        <v>69</v>
      </c>
      <c r="F267" s="20" t="s">
        <v>66</v>
      </c>
      <c r="G267" s="20">
        <v>451</v>
      </c>
      <c r="H267" s="33"/>
    </row>
    <row r="268" spans="2:8" ht="24.75">
      <c r="B268" s="193" t="s">
        <v>1018</v>
      </c>
      <c r="C268" s="193" t="s">
        <v>881</v>
      </c>
      <c r="D268" s="191" t="s">
        <v>1019</v>
      </c>
      <c r="E268" s="20" t="s">
        <v>69</v>
      </c>
      <c r="F268" s="20" t="s">
        <v>66</v>
      </c>
      <c r="G268" s="20">
        <v>451</v>
      </c>
      <c r="H268" s="33"/>
    </row>
    <row r="269" spans="2:8" ht="12">
      <c r="B269" s="193" t="s">
        <v>1020</v>
      </c>
      <c r="C269" s="193" t="s">
        <v>881</v>
      </c>
      <c r="D269" s="191" t="s">
        <v>1021</v>
      </c>
      <c r="E269" s="20" t="s">
        <v>69</v>
      </c>
      <c r="F269" s="20" t="s">
        <v>66</v>
      </c>
      <c r="G269" s="20">
        <v>451</v>
      </c>
      <c r="H269" s="33"/>
    </row>
    <row r="270" spans="2:8" ht="12">
      <c r="B270" s="193" t="s">
        <v>1022</v>
      </c>
      <c r="C270" s="193" t="s">
        <v>881</v>
      </c>
      <c r="D270" s="191" t="s">
        <v>1023</v>
      </c>
      <c r="E270" s="20" t="s">
        <v>69</v>
      </c>
      <c r="F270" s="20" t="s">
        <v>66</v>
      </c>
      <c r="G270" s="20">
        <v>451</v>
      </c>
      <c r="H270" s="33"/>
    </row>
    <row r="271" spans="2:8" ht="12">
      <c r="B271" s="193" t="s">
        <v>1024</v>
      </c>
      <c r="C271" s="193" t="s">
        <v>881</v>
      </c>
      <c r="D271" s="191" t="s">
        <v>1025</v>
      </c>
      <c r="E271" s="20" t="s">
        <v>69</v>
      </c>
      <c r="F271" s="20" t="s">
        <v>66</v>
      </c>
      <c r="G271" s="20">
        <v>451</v>
      </c>
      <c r="H271" s="33"/>
    </row>
    <row r="272" spans="2:8" ht="24.75">
      <c r="B272" s="193" t="s">
        <v>1026</v>
      </c>
      <c r="C272" s="193" t="s">
        <v>881</v>
      </c>
      <c r="D272" s="191" t="s">
        <v>1027</v>
      </c>
      <c r="E272" s="20" t="s">
        <v>69</v>
      </c>
      <c r="F272" s="20" t="s">
        <v>66</v>
      </c>
      <c r="G272" s="20">
        <v>451</v>
      </c>
      <c r="H272" s="33"/>
    </row>
    <row r="273" spans="2:8" ht="12">
      <c r="B273" s="193" t="s">
        <v>501</v>
      </c>
      <c r="C273" s="193" t="s">
        <v>881</v>
      </c>
      <c r="D273" s="191" t="s">
        <v>502</v>
      </c>
      <c r="E273" s="20" t="s">
        <v>69</v>
      </c>
      <c r="F273" s="20" t="s">
        <v>66</v>
      </c>
      <c r="G273" s="20">
        <v>451</v>
      </c>
      <c r="H273" s="33"/>
    </row>
    <row r="274" spans="2:8" ht="12">
      <c r="B274" s="193" t="s">
        <v>1028</v>
      </c>
      <c r="C274" s="193" t="s">
        <v>137</v>
      </c>
      <c r="D274" s="191" t="s">
        <v>1029</v>
      </c>
      <c r="E274" s="20" t="s">
        <v>69</v>
      </c>
      <c r="F274" s="20" t="s">
        <v>66</v>
      </c>
      <c r="G274" s="20">
        <v>451</v>
      </c>
      <c r="H274" s="33"/>
    </row>
    <row r="275" spans="2:8" ht="12">
      <c r="B275" s="193" t="s">
        <v>1030</v>
      </c>
      <c r="C275" s="193" t="s">
        <v>137</v>
      </c>
      <c r="D275" s="191" t="s">
        <v>1031</v>
      </c>
      <c r="E275" s="20" t="s">
        <v>69</v>
      </c>
      <c r="F275" s="20" t="s">
        <v>66</v>
      </c>
      <c r="G275" s="20">
        <v>451</v>
      </c>
      <c r="H275" s="33"/>
    </row>
    <row r="276" spans="2:8" ht="12">
      <c r="B276" s="193" t="s">
        <v>1032</v>
      </c>
      <c r="C276" s="193" t="s">
        <v>137</v>
      </c>
      <c r="D276" s="191" t="s">
        <v>1033</v>
      </c>
      <c r="E276" s="20" t="s">
        <v>69</v>
      </c>
      <c r="F276" s="20" t="s">
        <v>66</v>
      </c>
      <c r="G276" s="20">
        <v>451</v>
      </c>
      <c r="H276" s="33"/>
    </row>
    <row r="277" spans="2:8" ht="12">
      <c r="B277" s="193" t="s">
        <v>1034</v>
      </c>
      <c r="C277" s="193" t="s">
        <v>137</v>
      </c>
      <c r="D277" s="191" t="s">
        <v>1035</v>
      </c>
      <c r="E277" s="20" t="s">
        <v>69</v>
      </c>
      <c r="F277" s="20" t="s">
        <v>66</v>
      </c>
      <c r="G277" s="20">
        <v>451</v>
      </c>
      <c r="H277" s="33"/>
    </row>
    <row r="278" spans="2:8" ht="12">
      <c r="B278" s="193" t="s">
        <v>1036</v>
      </c>
      <c r="C278" s="193" t="s">
        <v>137</v>
      </c>
      <c r="D278" s="191" t="s">
        <v>1037</v>
      </c>
      <c r="E278" s="20" t="s">
        <v>69</v>
      </c>
      <c r="F278" s="20" t="s">
        <v>66</v>
      </c>
      <c r="G278" s="20">
        <v>451</v>
      </c>
      <c r="H278" s="33"/>
    </row>
    <row r="279" spans="2:8" ht="12">
      <c r="B279" s="193" t="s">
        <v>1038</v>
      </c>
      <c r="C279" s="193" t="s">
        <v>137</v>
      </c>
      <c r="D279" s="191" t="s">
        <v>1039</v>
      </c>
      <c r="E279" s="20" t="s">
        <v>69</v>
      </c>
      <c r="F279" s="20" t="s">
        <v>66</v>
      </c>
      <c r="G279" s="20">
        <v>451</v>
      </c>
      <c r="H279" s="33"/>
    </row>
    <row r="280" spans="2:8" ht="12">
      <c r="B280" s="193" t="s">
        <v>1040</v>
      </c>
      <c r="C280" s="193" t="s">
        <v>137</v>
      </c>
      <c r="D280" s="191" t="s">
        <v>1041</v>
      </c>
      <c r="E280" s="20" t="s">
        <v>69</v>
      </c>
      <c r="F280" s="20" t="s">
        <v>66</v>
      </c>
      <c r="G280" s="20">
        <v>451</v>
      </c>
      <c r="H280" s="33"/>
    </row>
    <row r="281" spans="2:8" ht="12">
      <c r="B281" s="193" t="s">
        <v>1042</v>
      </c>
      <c r="C281" s="193" t="s">
        <v>881</v>
      </c>
      <c r="D281" s="191" t="s">
        <v>1043</v>
      </c>
      <c r="E281" s="20" t="s">
        <v>69</v>
      </c>
      <c r="F281" s="20" t="s">
        <v>66</v>
      </c>
      <c r="G281" s="20">
        <v>452</v>
      </c>
      <c r="H281" s="33"/>
    </row>
    <row r="282" spans="2:8" ht="12">
      <c r="B282" s="193" t="s">
        <v>1044</v>
      </c>
      <c r="C282" s="193" t="s">
        <v>881</v>
      </c>
      <c r="D282" s="191" t="s">
        <v>1045</v>
      </c>
      <c r="E282" s="20" t="s">
        <v>69</v>
      </c>
      <c r="F282" s="20" t="s">
        <v>66</v>
      </c>
      <c r="G282" s="20">
        <v>452</v>
      </c>
      <c r="H282" s="33"/>
    </row>
    <row r="283" spans="2:8" ht="12">
      <c r="B283" s="193" t="s">
        <v>1046</v>
      </c>
      <c r="C283" s="193" t="s">
        <v>881</v>
      </c>
      <c r="D283" s="191" t="s">
        <v>1047</v>
      </c>
      <c r="E283" s="20" t="s">
        <v>69</v>
      </c>
      <c r="F283" s="20" t="s">
        <v>66</v>
      </c>
      <c r="G283" s="20">
        <v>452</v>
      </c>
      <c r="H283" s="33"/>
    </row>
    <row r="284" spans="2:8" ht="24.75">
      <c r="B284" s="193" t="s">
        <v>1048</v>
      </c>
      <c r="C284" s="193" t="s">
        <v>881</v>
      </c>
      <c r="D284" s="191" t="s">
        <v>1049</v>
      </c>
      <c r="E284" s="20" t="s">
        <v>69</v>
      </c>
      <c r="F284" s="20" t="s">
        <v>66</v>
      </c>
      <c r="G284" s="20">
        <v>452</v>
      </c>
      <c r="H284" s="33"/>
    </row>
    <row r="285" spans="2:8" ht="12">
      <c r="B285" s="193" t="s">
        <v>1050</v>
      </c>
      <c r="C285" s="193" t="s">
        <v>881</v>
      </c>
      <c r="D285" s="191" t="s">
        <v>1051</v>
      </c>
      <c r="E285" s="20" t="s">
        <v>69</v>
      </c>
      <c r="F285" s="20" t="s">
        <v>66</v>
      </c>
      <c r="G285" s="20">
        <v>452</v>
      </c>
      <c r="H285" s="33"/>
    </row>
    <row r="286" spans="2:8" ht="12">
      <c r="B286" s="193" t="s">
        <v>1052</v>
      </c>
      <c r="C286" s="193" t="s">
        <v>881</v>
      </c>
      <c r="D286" s="191" t="s">
        <v>1053</v>
      </c>
      <c r="E286" s="20" t="s">
        <v>69</v>
      </c>
      <c r="F286" s="20" t="s">
        <v>66</v>
      </c>
      <c r="G286" s="20">
        <v>452</v>
      </c>
      <c r="H286" s="33"/>
    </row>
    <row r="287" spans="2:8" ht="12">
      <c r="B287" s="193" t="s">
        <v>1054</v>
      </c>
      <c r="C287" s="193" t="s">
        <v>881</v>
      </c>
      <c r="D287" s="191" t="s">
        <v>1055</v>
      </c>
      <c r="E287" s="20" t="s">
        <v>69</v>
      </c>
      <c r="F287" s="20" t="s">
        <v>66</v>
      </c>
      <c r="G287" s="20">
        <v>452</v>
      </c>
      <c r="H287" s="33"/>
    </row>
    <row r="288" spans="2:8" ht="24.75">
      <c r="B288" s="193" t="s">
        <v>1056</v>
      </c>
      <c r="C288" s="193" t="s">
        <v>881</v>
      </c>
      <c r="D288" s="191" t="s">
        <v>1057</v>
      </c>
      <c r="E288" s="20" t="s">
        <v>69</v>
      </c>
      <c r="F288" s="20" t="s">
        <v>66</v>
      </c>
      <c r="G288" s="20">
        <v>452</v>
      </c>
      <c r="H288" s="33"/>
    </row>
    <row r="289" spans="2:8" ht="12">
      <c r="B289" s="193" t="s">
        <v>1058</v>
      </c>
      <c r="C289" s="193" t="s">
        <v>881</v>
      </c>
      <c r="D289" s="191" t="s">
        <v>1059</v>
      </c>
      <c r="E289" s="20" t="s">
        <v>69</v>
      </c>
      <c r="F289" s="20" t="s">
        <v>66</v>
      </c>
      <c r="G289" s="20">
        <v>452</v>
      </c>
      <c r="H289" s="33"/>
    </row>
    <row r="290" spans="2:8" ht="12">
      <c r="B290" s="193" t="s">
        <v>1060</v>
      </c>
      <c r="C290" s="193" t="s">
        <v>881</v>
      </c>
      <c r="D290" s="191" t="s">
        <v>1061</v>
      </c>
      <c r="E290" s="20" t="s">
        <v>69</v>
      </c>
      <c r="F290" s="20" t="s">
        <v>66</v>
      </c>
      <c r="G290" s="20">
        <v>452</v>
      </c>
      <c r="H290" s="33"/>
    </row>
    <row r="291" spans="2:8" ht="12">
      <c r="B291" s="193" t="s">
        <v>1062</v>
      </c>
      <c r="C291" s="193" t="s">
        <v>881</v>
      </c>
      <c r="D291" s="191" t="s">
        <v>1063</v>
      </c>
      <c r="E291" s="20" t="s">
        <v>69</v>
      </c>
      <c r="F291" s="20" t="s">
        <v>66</v>
      </c>
      <c r="G291" s="20">
        <v>452</v>
      </c>
      <c r="H291" s="33"/>
    </row>
    <row r="292" spans="2:8" ht="24.75">
      <c r="B292" s="193" t="s">
        <v>1064</v>
      </c>
      <c r="C292" s="193" t="s">
        <v>881</v>
      </c>
      <c r="D292" s="191" t="s">
        <v>1065</v>
      </c>
      <c r="E292" s="20" t="s">
        <v>69</v>
      </c>
      <c r="F292" s="20" t="s">
        <v>66</v>
      </c>
      <c r="G292" s="20">
        <v>452</v>
      </c>
      <c r="H292" s="33"/>
    </row>
    <row r="293" spans="2:8" ht="12">
      <c r="B293" s="193" t="s">
        <v>1066</v>
      </c>
      <c r="C293" s="193" t="s">
        <v>881</v>
      </c>
      <c r="D293" s="191" t="s">
        <v>1067</v>
      </c>
      <c r="E293" s="20" t="s">
        <v>69</v>
      </c>
      <c r="F293" s="20" t="s">
        <v>66</v>
      </c>
      <c r="G293" s="20">
        <v>452</v>
      </c>
      <c r="H293" s="33"/>
    </row>
    <row r="294" spans="2:8" ht="12">
      <c r="B294" s="193" t="s">
        <v>1068</v>
      </c>
      <c r="C294" s="193" t="s">
        <v>881</v>
      </c>
      <c r="D294" s="191" t="s">
        <v>1069</v>
      </c>
      <c r="E294" s="20" t="s">
        <v>69</v>
      </c>
      <c r="F294" s="20" t="s">
        <v>66</v>
      </c>
      <c r="G294" s="20">
        <v>452</v>
      </c>
      <c r="H294" s="33"/>
    </row>
    <row r="295" spans="2:8" ht="12">
      <c r="B295" s="193" t="s">
        <v>1070</v>
      </c>
      <c r="C295" s="193" t="s">
        <v>881</v>
      </c>
      <c r="D295" s="191" t="s">
        <v>1071</v>
      </c>
      <c r="E295" s="20" t="s">
        <v>69</v>
      </c>
      <c r="F295" s="20" t="s">
        <v>66</v>
      </c>
      <c r="G295" s="20">
        <v>452</v>
      </c>
      <c r="H295" s="33"/>
    </row>
    <row r="296" spans="2:8" ht="24.75">
      <c r="B296" s="193" t="s">
        <v>1072</v>
      </c>
      <c r="C296" s="193" t="s">
        <v>881</v>
      </c>
      <c r="D296" s="191" t="s">
        <v>1073</v>
      </c>
      <c r="E296" s="20" t="s">
        <v>69</v>
      </c>
      <c r="F296" s="20" t="s">
        <v>66</v>
      </c>
      <c r="G296" s="20">
        <v>452</v>
      </c>
      <c r="H296" s="33"/>
    </row>
    <row r="297" spans="2:8" ht="12">
      <c r="B297" s="193" t="s">
        <v>1074</v>
      </c>
      <c r="C297" s="193" t="s">
        <v>881</v>
      </c>
      <c r="D297" s="191" t="s">
        <v>1075</v>
      </c>
      <c r="E297" s="20" t="s">
        <v>69</v>
      </c>
      <c r="F297" s="20" t="s">
        <v>66</v>
      </c>
      <c r="G297" s="20">
        <v>452</v>
      </c>
      <c r="H297" s="33"/>
    </row>
    <row r="298" spans="2:8" ht="12">
      <c r="B298" s="193" t="s">
        <v>1076</v>
      </c>
      <c r="C298" s="193" t="s">
        <v>881</v>
      </c>
      <c r="D298" s="191" t="s">
        <v>1077</v>
      </c>
      <c r="E298" s="20" t="s">
        <v>69</v>
      </c>
      <c r="F298" s="20" t="s">
        <v>66</v>
      </c>
      <c r="G298" s="20">
        <v>452</v>
      </c>
      <c r="H298" s="33"/>
    </row>
    <row r="299" spans="2:8" ht="12">
      <c r="B299" s="193" t="s">
        <v>1078</v>
      </c>
      <c r="C299" s="193" t="s">
        <v>881</v>
      </c>
      <c r="D299" s="191" t="s">
        <v>1079</v>
      </c>
      <c r="E299" s="20" t="s">
        <v>69</v>
      </c>
      <c r="F299" s="20" t="s">
        <v>66</v>
      </c>
      <c r="G299" s="20">
        <v>452</v>
      </c>
      <c r="H299" s="33"/>
    </row>
    <row r="300" spans="2:8" ht="12">
      <c r="B300" s="193" t="s">
        <v>1080</v>
      </c>
      <c r="C300" s="193" t="s">
        <v>881</v>
      </c>
      <c r="D300" s="191" t="s">
        <v>1081</v>
      </c>
      <c r="E300" s="20" t="s">
        <v>69</v>
      </c>
      <c r="F300" s="20" t="s">
        <v>66</v>
      </c>
      <c r="G300" s="20">
        <v>452</v>
      </c>
      <c r="H300" s="33"/>
    </row>
    <row r="301" spans="2:8" ht="24.75">
      <c r="B301" s="193" t="s">
        <v>1082</v>
      </c>
      <c r="C301" s="193" t="s">
        <v>881</v>
      </c>
      <c r="D301" s="191" t="s">
        <v>1083</v>
      </c>
      <c r="E301" s="20" t="s">
        <v>69</v>
      </c>
      <c r="F301" s="20" t="s">
        <v>66</v>
      </c>
      <c r="G301" s="20">
        <v>452</v>
      </c>
      <c r="H301" s="33"/>
    </row>
    <row r="302" spans="2:8" ht="12">
      <c r="B302" s="193" t="s">
        <v>1084</v>
      </c>
      <c r="C302" s="193" t="s">
        <v>881</v>
      </c>
      <c r="D302" s="191" t="s">
        <v>1085</v>
      </c>
      <c r="E302" s="20" t="s">
        <v>69</v>
      </c>
      <c r="F302" s="20" t="s">
        <v>66</v>
      </c>
      <c r="G302" s="20">
        <v>452</v>
      </c>
      <c r="H302" s="33"/>
    </row>
    <row r="303" spans="2:8" ht="12">
      <c r="B303" s="193" t="s">
        <v>1086</v>
      </c>
      <c r="C303" s="193" t="s">
        <v>881</v>
      </c>
      <c r="D303" s="191" t="s">
        <v>1087</v>
      </c>
      <c r="E303" s="20" t="s">
        <v>69</v>
      </c>
      <c r="F303" s="20" t="s">
        <v>66</v>
      </c>
      <c r="G303" s="20">
        <v>452</v>
      </c>
      <c r="H303" s="33"/>
    </row>
    <row r="304" spans="2:8" ht="12">
      <c r="B304" s="193" t="s">
        <v>1088</v>
      </c>
      <c r="C304" s="193" t="s">
        <v>881</v>
      </c>
      <c r="D304" s="191" t="s">
        <v>1089</v>
      </c>
      <c r="E304" s="20" t="s">
        <v>69</v>
      </c>
      <c r="F304" s="20" t="s">
        <v>66</v>
      </c>
      <c r="G304" s="20">
        <v>452</v>
      </c>
      <c r="H304" s="33"/>
    </row>
    <row r="305" spans="2:8" ht="24.75">
      <c r="B305" s="193" t="s">
        <v>1090</v>
      </c>
      <c r="C305" s="193" t="s">
        <v>881</v>
      </c>
      <c r="D305" s="191" t="s">
        <v>1091</v>
      </c>
      <c r="E305" s="20" t="s">
        <v>69</v>
      </c>
      <c r="F305" s="20" t="s">
        <v>66</v>
      </c>
      <c r="G305" s="20">
        <v>452</v>
      </c>
      <c r="H305" s="33"/>
    </row>
    <row r="306" spans="2:8" ht="12">
      <c r="B306" s="193" t="s">
        <v>1092</v>
      </c>
      <c r="C306" s="193" t="s">
        <v>881</v>
      </c>
      <c r="D306" s="191" t="s">
        <v>1093</v>
      </c>
      <c r="E306" s="20" t="s">
        <v>69</v>
      </c>
      <c r="F306" s="20" t="s">
        <v>66</v>
      </c>
      <c r="G306" s="20">
        <v>452</v>
      </c>
      <c r="H306" s="33"/>
    </row>
    <row r="307" spans="2:8" ht="12">
      <c r="B307" s="193" t="s">
        <v>1094</v>
      </c>
      <c r="C307" s="193" t="s">
        <v>881</v>
      </c>
      <c r="D307" s="191" t="s">
        <v>1095</v>
      </c>
      <c r="E307" s="20" t="s">
        <v>69</v>
      </c>
      <c r="F307" s="20" t="s">
        <v>66</v>
      </c>
      <c r="G307" s="20">
        <v>452</v>
      </c>
      <c r="H307" s="33"/>
    </row>
    <row r="308" spans="2:8" ht="12">
      <c r="B308" s="193" t="s">
        <v>1096</v>
      </c>
      <c r="C308" s="193" t="s">
        <v>881</v>
      </c>
      <c r="D308" s="191" t="s">
        <v>1097</v>
      </c>
      <c r="E308" s="20" t="s">
        <v>69</v>
      </c>
      <c r="F308" s="20" t="s">
        <v>66</v>
      </c>
      <c r="G308" s="20">
        <v>452</v>
      </c>
      <c r="H308" s="33"/>
    </row>
    <row r="309" spans="2:8" ht="24.75">
      <c r="B309" s="193" t="s">
        <v>1098</v>
      </c>
      <c r="C309" s="193" t="s">
        <v>881</v>
      </c>
      <c r="D309" s="191" t="s">
        <v>1099</v>
      </c>
      <c r="E309" s="20" t="s">
        <v>69</v>
      </c>
      <c r="F309" s="20" t="s">
        <v>66</v>
      </c>
      <c r="G309" s="20">
        <v>452</v>
      </c>
      <c r="H309" s="33"/>
    </row>
    <row r="310" spans="2:8" ht="12">
      <c r="B310" s="193" t="s">
        <v>1100</v>
      </c>
      <c r="C310" s="193" t="s">
        <v>881</v>
      </c>
      <c r="D310" s="191" t="s">
        <v>1101</v>
      </c>
      <c r="E310" s="20" t="s">
        <v>69</v>
      </c>
      <c r="F310" s="20" t="s">
        <v>66</v>
      </c>
      <c r="G310" s="20">
        <v>452</v>
      </c>
      <c r="H310" s="33"/>
    </row>
    <row r="311" spans="2:8" ht="12">
      <c r="B311" s="193" t="s">
        <v>1102</v>
      </c>
      <c r="C311" s="193" t="s">
        <v>881</v>
      </c>
      <c r="D311" s="191" t="s">
        <v>1103</v>
      </c>
      <c r="E311" s="20" t="s">
        <v>69</v>
      </c>
      <c r="F311" s="20" t="s">
        <v>66</v>
      </c>
      <c r="G311" s="20">
        <v>452</v>
      </c>
      <c r="H311" s="33"/>
    </row>
    <row r="312" spans="2:8" ht="12">
      <c r="B312" s="193" t="s">
        <v>1104</v>
      </c>
      <c r="C312" s="193" t="s">
        <v>881</v>
      </c>
      <c r="D312" s="191" t="s">
        <v>1105</v>
      </c>
      <c r="E312" s="20" t="s">
        <v>69</v>
      </c>
      <c r="F312" s="20" t="s">
        <v>66</v>
      </c>
      <c r="G312" s="20">
        <v>452</v>
      </c>
      <c r="H312" s="33"/>
    </row>
    <row r="313" spans="2:8" ht="12">
      <c r="B313" s="193" t="s">
        <v>1106</v>
      </c>
      <c r="C313" s="193" t="s">
        <v>881</v>
      </c>
      <c r="D313" s="191" t="s">
        <v>1107</v>
      </c>
      <c r="E313" s="20" t="s">
        <v>69</v>
      </c>
      <c r="F313" s="20" t="s">
        <v>66</v>
      </c>
      <c r="G313" s="20">
        <v>452</v>
      </c>
      <c r="H313" s="33"/>
    </row>
    <row r="314" spans="2:8" ht="24.75">
      <c r="B314" s="193" t="s">
        <v>1108</v>
      </c>
      <c r="C314" s="193" t="s">
        <v>881</v>
      </c>
      <c r="D314" s="191" t="s">
        <v>1109</v>
      </c>
      <c r="E314" s="20" t="s">
        <v>69</v>
      </c>
      <c r="F314" s="20" t="s">
        <v>66</v>
      </c>
      <c r="G314" s="20">
        <v>452</v>
      </c>
      <c r="H314" s="33"/>
    </row>
    <row r="315" spans="2:8" ht="12">
      <c r="B315" s="193" t="s">
        <v>1110</v>
      </c>
      <c r="C315" s="193" t="s">
        <v>881</v>
      </c>
      <c r="D315" s="191" t="s">
        <v>1111</v>
      </c>
      <c r="E315" s="20" t="s">
        <v>69</v>
      </c>
      <c r="F315" s="20" t="s">
        <v>66</v>
      </c>
      <c r="G315" s="20">
        <v>452</v>
      </c>
      <c r="H315" s="33"/>
    </row>
    <row r="316" spans="2:8" ht="12">
      <c r="B316" s="193" t="s">
        <v>1112</v>
      </c>
      <c r="C316" s="193" t="s">
        <v>881</v>
      </c>
      <c r="D316" s="191" t="s">
        <v>1113</v>
      </c>
      <c r="E316" s="20" t="s">
        <v>69</v>
      </c>
      <c r="F316" s="20" t="s">
        <v>66</v>
      </c>
      <c r="G316" s="20">
        <v>452</v>
      </c>
      <c r="H316" s="33"/>
    </row>
    <row r="317" spans="2:8" ht="12">
      <c r="B317" s="193" t="s">
        <v>1114</v>
      </c>
      <c r="C317" s="193" t="s">
        <v>881</v>
      </c>
      <c r="D317" s="191" t="s">
        <v>1115</v>
      </c>
      <c r="E317" s="20" t="s">
        <v>69</v>
      </c>
      <c r="F317" s="20" t="s">
        <v>66</v>
      </c>
      <c r="G317" s="20">
        <v>452</v>
      </c>
      <c r="H317" s="33"/>
    </row>
    <row r="318" spans="2:8" ht="24.75">
      <c r="B318" s="193" t="s">
        <v>1116</v>
      </c>
      <c r="C318" s="193" t="s">
        <v>881</v>
      </c>
      <c r="D318" s="191" t="s">
        <v>1117</v>
      </c>
      <c r="E318" s="20" t="s">
        <v>69</v>
      </c>
      <c r="F318" s="20" t="s">
        <v>66</v>
      </c>
      <c r="G318" s="20">
        <v>452</v>
      </c>
      <c r="H318" s="33"/>
    </row>
    <row r="319" spans="2:8" ht="12">
      <c r="B319" s="193" t="s">
        <v>1118</v>
      </c>
      <c r="C319" s="193" t="s">
        <v>881</v>
      </c>
      <c r="D319" s="191" t="s">
        <v>1119</v>
      </c>
      <c r="E319" s="20" t="s">
        <v>69</v>
      </c>
      <c r="F319" s="20" t="s">
        <v>66</v>
      </c>
      <c r="G319" s="20">
        <v>452</v>
      </c>
      <c r="H319" s="33"/>
    </row>
    <row r="320" spans="2:8" ht="12">
      <c r="B320" s="193" t="s">
        <v>1120</v>
      </c>
      <c r="C320" s="193" t="s">
        <v>881</v>
      </c>
      <c r="D320" s="191" t="s">
        <v>1121</v>
      </c>
      <c r="E320" s="20" t="s">
        <v>69</v>
      </c>
      <c r="F320" s="20" t="s">
        <v>66</v>
      </c>
      <c r="G320" s="20">
        <v>452</v>
      </c>
      <c r="H320" s="33"/>
    </row>
    <row r="321" spans="2:8" ht="12">
      <c r="B321" s="193" t="s">
        <v>1122</v>
      </c>
      <c r="C321" s="193" t="s">
        <v>881</v>
      </c>
      <c r="D321" s="191" t="s">
        <v>1123</v>
      </c>
      <c r="E321" s="20" t="s">
        <v>69</v>
      </c>
      <c r="F321" s="20" t="s">
        <v>66</v>
      </c>
      <c r="G321" s="20">
        <v>452</v>
      </c>
      <c r="H321" s="33"/>
    </row>
    <row r="322" spans="2:8" ht="12">
      <c r="B322" s="193" t="s">
        <v>1124</v>
      </c>
      <c r="C322" s="193" t="s">
        <v>881</v>
      </c>
      <c r="D322" s="191" t="s">
        <v>1125</v>
      </c>
      <c r="E322" s="20" t="s">
        <v>69</v>
      </c>
      <c r="F322" s="20" t="s">
        <v>66</v>
      </c>
      <c r="G322" s="20">
        <v>452</v>
      </c>
      <c r="H322" s="33"/>
    </row>
    <row r="323" spans="2:8" ht="12">
      <c r="B323" s="193" t="s">
        <v>1126</v>
      </c>
      <c r="C323" s="193" t="s">
        <v>881</v>
      </c>
      <c r="D323" s="191" t="s">
        <v>1127</v>
      </c>
      <c r="E323" s="20" t="s">
        <v>69</v>
      </c>
      <c r="F323" s="20" t="s">
        <v>66</v>
      </c>
      <c r="G323" s="20">
        <v>452</v>
      </c>
      <c r="H323" s="33"/>
    </row>
    <row r="324" spans="2:8" ht="24.75">
      <c r="B324" s="193" t="s">
        <v>1128</v>
      </c>
      <c r="C324" s="193" t="s">
        <v>881</v>
      </c>
      <c r="D324" s="191" t="s">
        <v>1129</v>
      </c>
      <c r="E324" s="20" t="s">
        <v>69</v>
      </c>
      <c r="F324" s="20" t="s">
        <v>66</v>
      </c>
      <c r="G324" s="20">
        <v>452</v>
      </c>
      <c r="H324" s="33"/>
    </row>
    <row r="325" spans="2:8" ht="12">
      <c r="B325" s="193" t="s">
        <v>1130</v>
      </c>
      <c r="C325" s="193" t="s">
        <v>881</v>
      </c>
      <c r="D325" s="191" t="s">
        <v>1131</v>
      </c>
      <c r="E325" s="20" t="s">
        <v>69</v>
      </c>
      <c r="F325" s="20" t="s">
        <v>66</v>
      </c>
      <c r="G325" s="20">
        <v>452</v>
      </c>
      <c r="H325" s="33"/>
    </row>
    <row r="326" spans="2:8" ht="12">
      <c r="B326" s="193" t="s">
        <v>503</v>
      </c>
      <c r="C326" s="193" t="s">
        <v>881</v>
      </c>
      <c r="D326" s="191" t="s">
        <v>1132</v>
      </c>
      <c r="E326" s="20" t="s">
        <v>69</v>
      </c>
      <c r="F326" s="20" t="s">
        <v>66</v>
      </c>
      <c r="G326" s="20">
        <v>452</v>
      </c>
      <c r="H326" s="33"/>
    </row>
    <row r="327" spans="2:8" ht="12">
      <c r="B327" s="193" t="s">
        <v>504</v>
      </c>
      <c r="C327" s="193" t="s">
        <v>881</v>
      </c>
      <c r="D327" s="191" t="s">
        <v>1133</v>
      </c>
      <c r="E327" s="20" t="s">
        <v>69</v>
      </c>
      <c r="F327" s="20" t="s">
        <v>66</v>
      </c>
      <c r="G327" s="20">
        <v>452</v>
      </c>
      <c r="H327" s="33"/>
    </row>
    <row r="328" spans="2:8" ht="12">
      <c r="B328" s="193" t="s">
        <v>1134</v>
      </c>
      <c r="C328" s="193" t="s">
        <v>881</v>
      </c>
      <c r="D328" s="191" t="s">
        <v>1135</v>
      </c>
      <c r="E328" s="20" t="s">
        <v>69</v>
      </c>
      <c r="F328" s="20" t="s">
        <v>66</v>
      </c>
      <c r="G328" s="20">
        <v>452</v>
      </c>
      <c r="H328" s="33"/>
    </row>
    <row r="329" spans="2:8" ht="24.75">
      <c r="B329" s="193" t="s">
        <v>1136</v>
      </c>
      <c r="C329" s="193" t="s">
        <v>881</v>
      </c>
      <c r="D329" s="191" t="s">
        <v>1137</v>
      </c>
      <c r="E329" s="20" t="s">
        <v>69</v>
      </c>
      <c r="F329" s="20" t="s">
        <v>66</v>
      </c>
      <c r="G329" s="20">
        <v>452</v>
      </c>
      <c r="H329" s="33"/>
    </row>
    <row r="330" spans="2:8" ht="12">
      <c r="B330" s="193" t="s">
        <v>1138</v>
      </c>
      <c r="C330" s="193" t="s">
        <v>881</v>
      </c>
      <c r="D330" s="191" t="s">
        <v>1139</v>
      </c>
      <c r="E330" s="20" t="s">
        <v>69</v>
      </c>
      <c r="F330" s="20" t="s">
        <v>66</v>
      </c>
      <c r="G330" s="20">
        <v>452</v>
      </c>
      <c r="H330" s="33"/>
    </row>
    <row r="331" spans="2:8" ht="12">
      <c r="B331" s="193" t="s">
        <v>1140</v>
      </c>
      <c r="C331" s="193" t="s">
        <v>881</v>
      </c>
      <c r="D331" s="191" t="s">
        <v>1141</v>
      </c>
      <c r="E331" s="20" t="s">
        <v>69</v>
      </c>
      <c r="F331" s="20" t="s">
        <v>66</v>
      </c>
      <c r="G331" s="20">
        <v>452</v>
      </c>
      <c r="H331" s="33"/>
    </row>
    <row r="332" spans="2:8" ht="12">
      <c r="B332" s="193" t="s">
        <v>505</v>
      </c>
      <c r="C332" s="193" t="s">
        <v>881</v>
      </c>
      <c r="D332" s="191" t="s">
        <v>1142</v>
      </c>
      <c r="E332" s="20" t="s">
        <v>69</v>
      </c>
      <c r="F332" s="20" t="s">
        <v>66</v>
      </c>
      <c r="G332" s="20">
        <v>452</v>
      </c>
      <c r="H332" s="33"/>
    </row>
    <row r="333" spans="2:8" ht="12">
      <c r="B333" s="193" t="s">
        <v>506</v>
      </c>
      <c r="C333" s="193" t="s">
        <v>881</v>
      </c>
      <c r="D333" s="191" t="s">
        <v>1143</v>
      </c>
      <c r="E333" s="20" t="s">
        <v>69</v>
      </c>
      <c r="F333" s="20" t="s">
        <v>66</v>
      </c>
      <c r="G333" s="20">
        <v>452</v>
      </c>
      <c r="H333" s="33"/>
    </row>
    <row r="334" spans="2:8" ht="12">
      <c r="B334" s="193" t="s">
        <v>1144</v>
      </c>
      <c r="C334" s="193" t="s">
        <v>881</v>
      </c>
      <c r="D334" s="191" t="s">
        <v>1145</v>
      </c>
      <c r="E334" s="20" t="s">
        <v>69</v>
      </c>
      <c r="F334" s="20" t="s">
        <v>66</v>
      </c>
      <c r="G334" s="20">
        <v>452</v>
      </c>
      <c r="H334" s="33"/>
    </row>
    <row r="335" spans="2:8" ht="24.75">
      <c r="B335" s="193" t="s">
        <v>1146</v>
      </c>
      <c r="C335" s="193" t="s">
        <v>881</v>
      </c>
      <c r="D335" s="191" t="s">
        <v>1147</v>
      </c>
      <c r="E335" s="20" t="s">
        <v>69</v>
      </c>
      <c r="F335" s="20" t="s">
        <v>66</v>
      </c>
      <c r="G335" s="20">
        <v>452</v>
      </c>
      <c r="H335" s="33"/>
    </row>
    <row r="336" spans="2:8" ht="12">
      <c r="B336" s="193" t="s">
        <v>1148</v>
      </c>
      <c r="C336" s="193" t="s">
        <v>881</v>
      </c>
      <c r="D336" s="191" t="s">
        <v>1149</v>
      </c>
      <c r="E336" s="20" t="s">
        <v>69</v>
      </c>
      <c r="F336" s="20" t="s">
        <v>66</v>
      </c>
      <c r="G336" s="20">
        <v>452</v>
      </c>
      <c r="H336" s="33"/>
    </row>
    <row r="337" spans="2:8" ht="12">
      <c r="B337" s="193" t="s">
        <v>1150</v>
      </c>
      <c r="C337" s="193" t="s">
        <v>881</v>
      </c>
      <c r="D337" s="191" t="s">
        <v>1151</v>
      </c>
      <c r="E337" s="20" t="s">
        <v>69</v>
      </c>
      <c r="F337" s="20" t="s">
        <v>66</v>
      </c>
      <c r="G337" s="20">
        <v>452</v>
      </c>
      <c r="H337" s="33"/>
    </row>
    <row r="338" spans="2:8" ht="12">
      <c r="B338" s="193" t="s">
        <v>1152</v>
      </c>
      <c r="C338" s="193" t="s">
        <v>881</v>
      </c>
      <c r="D338" s="191" t="s">
        <v>1153</v>
      </c>
      <c r="E338" s="20" t="s">
        <v>69</v>
      </c>
      <c r="F338" s="20" t="s">
        <v>66</v>
      </c>
      <c r="G338" s="20">
        <v>452</v>
      </c>
      <c r="H338" s="33"/>
    </row>
    <row r="339" spans="2:8" ht="24.75">
      <c r="B339" s="193" t="s">
        <v>1154</v>
      </c>
      <c r="C339" s="193" t="s">
        <v>881</v>
      </c>
      <c r="D339" s="191" t="s">
        <v>1155</v>
      </c>
      <c r="E339" s="20" t="s">
        <v>69</v>
      </c>
      <c r="F339" s="20" t="s">
        <v>66</v>
      </c>
      <c r="G339" s="20">
        <v>452</v>
      </c>
      <c r="H339" s="33"/>
    </row>
    <row r="340" spans="2:8" ht="12">
      <c r="B340" s="193" t="s">
        <v>1156</v>
      </c>
      <c r="C340" s="193" t="s">
        <v>881</v>
      </c>
      <c r="D340" s="191" t="s">
        <v>1157</v>
      </c>
      <c r="E340" s="20" t="s">
        <v>69</v>
      </c>
      <c r="F340" s="20" t="s">
        <v>66</v>
      </c>
      <c r="G340" s="20">
        <v>452</v>
      </c>
      <c r="H340" s="33"/>
    </row>
    <row r="341" spans="2:8" ht="12">
      <c r="B341" s="193" t="s">
        <v>1158</v>
      </c>
      <c r="C341" s="193" t="s">
        <v>881</v>
      </c>
      <c r="D341" s="191" t="s">
        <v>1159</v>
      </c>
      <c r="E341" s="20" t="s">
        <v>69</v>
      </c>
      <c r="F341" s="20" t="s">
        <v>66</v>
      </c>
      <c r="G341" s="20">
        <v>452</v>
      </c>
      <c r="H341" s="33"/>
    </row>
    <row r="342" spans="2:8" ht="12">
      <c r="B342" s="193" t="s">
        <v>1160</v>
      </c>
      <c r="C342" s="193" t="s">
        <v>881</v>
      </c>
      <c r="D342" s="191" t="s">
        <v>1161</v>
      </c>
      <c r="E342" s="20" t="s">
        <v>69</v>
      </c>
      <c r="F342" s="20" t="s">
        <v>66</v>
      </c>
      <c r="G342" s="20">
        <v>452</v>
      </c>
      <c r="H342" s="33"/>
    </row>
    <row r="343" spans="2:8" ht="24.75">
      <c r="B343" s="193" t="s">
        <v>1162</v>
      </c>
      <c r="C343" s="193" t="s">
        <v>881</v>
      </c>
      <c r="D343" s="191" t="s">
        <v>1163</v>
      </c>
      <c r="E343" s="20" t="s">
        <v>69</v>
      </c>
      <c r="F343" s="20" t="s">
        <v>66</v>
      </c>
      <c r="G343" s="20">
        <v>452</v>
      </c>
      <c r="H343" s="33"/>
    </row>
    <row r="344" spans="2:8" ht="12">
      <c r="B344" s="193" t="s">
        <v>1164</v>
      </c>
      <c r="C344" s="193" t="s">
        <v>881</v>
      </c>
      <c r="D344" s="191" t="s">
        <v>1165</v>
      </c>
      <c r="E344" s="20" t="s">
        <v>69</v>
      </c>
      <c r="F344" s="20" t="s">
        <v>66</v>
      </c>
      <c r="G344" s="20">
        <v>452</v>
      </c>
      <c r="H344" s="33"/>
    </row>
    <row r="345" spans="2:8" ht="12">
      <c r="B345" s="193" t="s">
        <v>1166</v>
      </c>
      <c r="C345" s="193" t="s">
        <v>881</v>
      </c>
      <c r="D345" s="191" t="s">
        <v>1167</v>
      </c>
      <c r="E345" s="20" t="s">
        <v>69</v>
      </c>
      <c r="F345" s="20" t="s">
        <v>66</v>
      </c>
      <c r="G345" s="20">
        <v>452</v>
      </c>
      <c r="H345" s="33"/>
    </row>
    <row r="346" spans="2:8" ht="12">
      <c r="B346" s="193" t="s">
        <v>1168</v>
      </c>
      <c r="C346" s="193" t="s">
        <v>881</v>
      </c>
      <c r="D346" s="191" t="s">
        <v>1169</v>
      </c>
      <c r="E346" s="20" t="s">
        <v>69</v>
      </c>
      <c r="F346" s="20" t="s">
        <v>66</v>
      </c>
      <c r="G346" s="20">
        <v>452</v>
      </c>
      <c r="H346" s="33"/>
    </row>
    <row r="347" spans="2:8" ht="24.75">
      <c r="B347" s="193" t="s">
        <v>1170</v>
      </c>
      <c r="C347" s="193" t="s">
        <v>881</v>
      </c>
      <c r="D347" s="191" t="s">
        <v>1171</v>
      </c>
      <c r="E347" s="20" t="s">
        <v>69</v>
      </c>
      <c r="F347" s="20" t="s">
        <v>66</v>
      </c>
      <c r="G347" s="20">
        <v>452</v>
      </c>
      <c r="H347" s="33"/>
    </row>
    <row r="348" spans="2:8" ht="12">
      <c r="B348" s="193" t="s">
        <v>1172</v>
      </c>
      <c r="C348" s="193" t="s">
        <v>881</v>
      </c>
      <c r="D348" s="191" t="s">
        <v>1173</v>
      </c>
      <c r="E348" s="20" t="s">
        <v>69</v>
      </c>
      <c r="F348" s="20" t="s">
        <v>66</v>
      </c>
      <c r="G348" s="20">
        <v>452</v>
      </c>
      <c r="H348" s="33"/>
    </row>
    <row r="349" spans="2:8" ht="12">
      <c r="B349" s="193" t="s">
        <v>1174</v>
      </c>
      <c r="C349" s="193" t="s">
        <v>881</v>
      </c>
      <c r="D349" s="191" t="s">
        <v>1175</v>
      </c>
      <c r="E349" s="20" t="s">
        <v>69</v>
      </c>
      <c r="F349" s="20" t="s">
        <v>66</v>
      </c>
      <c r="G349" s="20">
        <v>452</v>
      </c>
      <c r="H349" s="33"/>
    </row>
    <row r="350" spans="2:8" ht="12">
      <c r="B350" s="193" t="s">
        <v>1176</v>
      </c>
      <c r="C350" s="193" t="s">
        <v>881</v>
      </c>
      <c r="D350" s="191" t="s">
        <v>1177</v>
      </c>
      <c r="E350" s="20" t="s">
        <v>69</v>
      </c>
      <c r="F350" s="20" t="s">
        <v>66</v>
      </c>
      <c r="G350" s="20">
        <v>452</v>
      </c>
      <c r="H350" s="33"/>
    </row>
    <row r="351" spans="2:8" ht="24.75">
      <c r="B351" s="193" t="s">
        <v>1178</v>
      </c>
      <c r="C351" s="193" t="s">
        <v>881</v>
      </c>
      <c r="D351" s="191" t="s">
        <v>1179</v>
      </c>
      <c r="E351" s="20" t="s">
        <v>69</v>
      </c>
      <c r="F351" s="20" t="s">
        <v>66</v>
      </c>
      <c r="G351" s="20">
        <v>452</v>
      </c>
      <c r="H351" s="33"/>
    </row>
    <row r="352" spans="2:8" ht="12">
      <c r="B352" s="193" t="s">
        <v>1180</v>
      </c>
      <c r="C352" s="193" t="s">
        <v>881</v>
      </c>
      <c r="D352" s="191" t="s">
        <v>1181</v>
      </c>
      <c r="E352" s="20" t="s">
        <v>69</v>
      </c>
      <c r="F352" s="20" t="s">
        <v>66</v>
      </c>
      <c r="G352" s="20">
        <v>452</v>
      </c>
      <c r="H352" s="33"/>
    </row>
    <row r="353" spans="2:8" ht="12">
      <c r="B353" s="193" t="s">
        <v>1182</v>
      </c>
      <c r="C353" s="193" t="s">
        <v>881</v>
      </c>
      <c r="D353" s="191" t="s">
        <v>1183</v>
      </c>
      <c r="E353" s="20" t="s">
        <v>69</v>
      </c>
      <c r="F353" s="20" t="s">
        <v>66</v>
      </c>
      <c r="G353" s="20">
        <v>452</v>
      </c>
      <c r="H353" s="33"/>
    </row>
    <row r="354" spans="2:8" ht="12">
      <c r="B354" s="193" t="s">
        <v>1184</v>
      </c>
      <c r="C354" s="193" t="s">
        <v>881</v>
      </c>
      <c r="D354" s="191" t="s">
        <v>1185</v>
      </c>
      <c r="E354" s="20" t="s">
        <v>69</v>
      </c>
      <c r="F354" s="20" t="s">
        <v>66</v>
      </c>
      <c r="G354" s="20">
        <v>452</v>
      </c>
      <c r="H354" s="33"/>
    </row>
    <row r="355" spans="2:8" ht="24.75">
      <c r="B355" s="193" t="s">
        <v>1186</v>
      </c>
      <c r="C355" s="193" t="s">
        <v>881</v>
      </c>
      <c r="D355" s="191" t="s">
        <v>1187</v>
      </c>
      <c r="E355" s="20" t="s">
        <v>69</v>
      </c>
      <c r="F355" s="20" t="s">
        <v>66</v>
      </c>
      <c r="G355" s="20">
        <v>452</v>
      </c>
      <c r="H355" s="33"/>
    </row>
    <row r="356" spans="2:8" ht="12">
      <c r="B356" s="193" t="s">
        <v>1188</v>
      </c>
      <c r="C356" s="193" t="s">
        <v>881</v>
      </c>
      <c r="D356" s="191" t="s">
        <v>1189</v>
      </c>
      <c r="E356" s="20" t="s">
        <v>69</v>
      </c>
      <c r="F356" s="20" t="s">
        <v>66</v>
      </c>
      <c r="G356" s="20">
        <v>452</v>
      </c>
      <c r="H356" s="33"/>
    </row>
    <row r="357" spans="2:8" ht="12">
      <c r="B357" s="193" t="s">
        <v>1190</v>
      </c>
      <c r="C357" s="193" t="s">
        <v>881</v>
      </c>
      <c r="D357" s="191" t="s">
        <v>507</v>
      </c>
      <c r="E357" s="20" t="s">
        <v>69</v>
      </c>
      <c r="F357" s="20" t="s">
        <v>66</v>
      </c>
      <c r="G357" s="20">
        <v>452</v>
      </c>
      <c r="H357" s="33"/>
    </row>
    <row r="358" spans="2:8" ht="12">
      <c r="B358" s="193" t="s">
        <v>1191</v>
      </c>
      <c r="C358" s="193" t="s">
        <v>1192</v>
      </c>
      <c r="D358" s="191" t="s">
        <v>507</v>
      </c>
      <c r="E358" s="20" t="s">
        <v>69</v>
      </c>
      <c r="F358" s="20" t="s">
        <v>66</v>
      </c>
      <c r="G358" s="20">
        <v>452</v>
      </c>
      <c r="H358" s="33"/>
    </row>
    <row r="359" spans="2:8" ht="12">
      <c r="B359" s="118" t="s">
        <v>903</v>
      </c>
      <c r="C359" s="21" t="s">
        <v>135</v>
      </c>
      <c r="D359" s="17" t="s">
        <v>904</v>
      </c>
      <c r="E359" s="20"/>
      <c r="F359" s="20" t="s">
        <v>67</v>
      </c>
      <c r="G359" s="20">
        <v>511</v>
      </c>
      <c r="H359" s="33"/>
    </row>
    <row r="360" spans="2:8" ht="12">
      <c r="B360" s="21" t="s">
        <v>568</v>
      </c>
      <c r="C360" s="21" t="s">
        <v>135</v>
      </c>
      <c r="D360" s="17" t="s">
        <v>569</v>
      </c>
      <c r="E360" s="20"/>
      <c r="F360" s="20" t="s">
        <v>67</v>
      </c>
      <c r="G360" s="20">
        <v>511</v>
      </c>
      <c r="H360" s="33"/>
    </row>
    <row r="361" spans="2:8" ht="12">
      <c r="B361" s="21" t="s">
        <v>570</v>
      </c>
      <c r="C361" s="21" t="s">
        <v>135</v>
      </c>
      <c r="D361" s="17" t="s">
        <v>571</v>
      </c>
      <c r="E361" s="20"/>
      <c r="F361" s="20" t="s">
        <v>67</v>
      </c>
      <c r="G361" s="20">
        <v>511</v>
      </c>
      <c r="H361" s="33"/>
    </row>
    <row r="362" spans="2:8" ht="12">
      <c r="B362" s="21" t="s">
        <v>572</v>
      </c>
      <c r="C362" s="21" t="s">
        <v>135</v>
      </c>
      <c r="D362" s="17" t="s">
        <v>569</v>
      </c>
      <c r="E362" s="20"/>
      <c r="F362" s="20" t="s">
        <v>67</v>
      </c>
      <c r="G362" s="20">
        <v>511</v>
      </c>
      <c r="H362" s="33"/>
    </row>
    <row r="363" spans="2:8" ht="12">
      <c r="B363" s="21" t="s">
        <v>573</v>
      </c>
      <c r="C363" s="21" t="s">
        <v>135</v>
      </c>
      <c r="D363" s="17" t="s">
        <v>571</v>
      </c>
      <c r="E363" s="20"/>
      <c r="F363" s="20" t="s">
        <v>67</v>
      </c>
      <c r="G363" s="20">
        <v>511</v>
      </c>
      <c r="H363" s="33"/>
    </row>
    <row r="364" spans="2:8" ht="12">
      <c r="B364" s="21" t="s">
        <v>574</v>
      </c>
      <c r="C364" s="21" t="s">
        <v>135</v>
      </c>
      <c r="D364" s="17" t="s">
        <v>569</v>
      </c>
      <c r="E364" s="20"/>
      <c r="F364" s="20" t="s">
        <v>67</v>
      </c>
      <c r="G364" s="20">
        <v>511</v>
      </c>
      <c r="H364" s="33"/>
    </row>
    <row r="365" spans="2:8" ht="12">
      <c r="B365" s="21" t="s">
        <v>575</v>
      </c>
      <c r="C365" s="21" t="s">
        <v>135</v>
      </c>
      <c r="D365" s="17" t="s">
        <v>571</v>
      </c>
      <c r="E365" s="20"/>
      <c r="F365" s="20" t="s">
        <v>67</v>
      </c>
      <c r="G365" s="20">
        <v>511</v>
      </c>
      <c r="H365" s="33"/>
    </row>
    <row r="366" spans="2:8" ht="12">
      <c r="B366" s="21" t="s">
        <v>576</v>
      </c>
      <c r="C366" s="21" t="s">
        <v>135</v>
      </c>
      <c r="D366" s="17" t="s">
        <v>569</v>
      </c>
      <c r="E366" s="20"/>
      <c r="F366" s="20" t="s">
        <v>67</v>
      </c>
      <c r="G366" s="20">
        <v>511</v>
      </c>
      <c r="H366" s="33"/>
    </row>
    <row r="367" spans="2:8" ht="12">
      <c r="B367" s="21" t="s">
        <v>577</v>
      </c>
      <c r="C367" s="21" t="s">
        <v>135</v>
      </c>
      <c r="D367" s="17" t="s">
        <v>571</v>
      </c>
      <c r="E367" s="20"/>
      <c r="F367" s="20" t="s">
        <v>67</v>
      </c>
      <c r="G367" s="20">
        <v>511</v>
      </c>
      <c r="H367" s="33"/>
    </row>
    <row r="368" spans="2:8" ht="12">
      <c r="B368" s="21" t="s">
        <v>578</v>
      </c>
      <c r="C368" s="21" t="s">
        <v>135</v>
      </c>
      <c r="D368" s="17" t="s">
        <v>569</v>
      </c>
      <c r="E368" s="20"/>
      <c r="F368" s="20" t="s">
        <v>67</v>
      </c>
      <c r="G368" s="20">
        <v>511</v>
      </c>
      <c r="H368" s="33"/>
    </row>
    <row r="369" spans="2:8" ht="12">
      <c r="B369" s="21" t="s">
        <v>579</v>
      </c>
      <c r="C369" s="21" t="s">
        <v>135</v>
      </c>
      <c r="D369" s="17" t="s">
        <v>571</v>
      </c>
      <c r="E369" s="20"/>
      <c r="F369" s="20" t="s">
        <v>67</v>
      </c>
      <c r="G369" s="20">
        <v>511</v>
      </c>
      <c r="H369" s="33"/>
    </row>
    <row r="370" spans="2:8" ht="12">
      <c r="B370" s="21" t="s">
        <v>580</v>
      </c>
      <c r="C370" s="21" t="s">
        <v>135</v>
      </c>
      <c r="D370" s="17" t="s">
        <v>569</v>
      </c>
      <c r="E370" s="20"/>
      <c r="F370" s="20" t="s">
        <v>67</v>
      </c>
      <c r="G370" s="20">
        <v>511</v>
      </c>
      <c r="H370" s="33"/>
    </row>
    <row r="371" spans="2:8" ht="12">
      <c r="B371" s="21" t="s">
        <v>581</v>
      </c>
      <c r="C371" s="21" t="s">
        <v>135</v>
      </c>
      <c r="D371" s="17" t="s">
        <v>571</v>
      </c>
      <c r="E371" s="20"/>
      <c r="F371" s="20" t="s">
        <v>67</v>
      </c>
      <c r="G371" s="20">
        <v>511</v>
      </c>
      <c r="H371" s="33"/>
    </row>
    <row r="372" spans="2:8" ht="12">
      <c r="B372" s="21" t="s">
        <v>582</v>
      </c>
      <c r="C372" s="21" t="s">
        <v>135</v>
      </c>
      <c r="D372" s="17" t="s">
        <v>569</v>
      </c>
      <c r="E372" s="20"/>
      <c r="F372" s="20" t="s">
        <v>67</v>
      </c>
      <c r="G372" s="20">
        <v>511</v>
      </c>
      <c r="H372" s="33"/>
    </row>
    <row r="373" spans="2:8" ht="12">
      <c r="B373" s="21" t="s">
        <v>583</v>
      </c>
      <c r="C373" s="21" t="s">
        <v>135</v>
      </c>
      <c r="D373" s="17" t="s">
        <v>571</v>
      </c>
      <c r="E373" s="20"/>
      <c r="F373" s="20" t="s">
        <v>67</v>
      </c>
      <c r="G373" s="20">
        <v>511</v>
      </c>
      <c r="H373" s="33"/>
    </row>
    <row r="374" spans="2:8" ht="12">
      <c r="B374" s="21" t="s">
        <v>584</v>
      </c>
      <c r="C374" s="21" t="s">
        <v>135</v>
      </c>
      <c r="D374" s="17" t="s">
        <v>569</v>
      </c>
      <c r="E374" s="20"/>
      <c r="F374" s="20" t="s">
        <v>67</v>
      </c>
      <c r="G374" s="20">
        <v>511</v>
      </c>
      <c r="H374" s="33"/>
    </row>
    <row r="375" spans="2:8" ht="12">
      <c r="B375" s="21" t="s">
        <v>585</v>
      </c>
      <c r="C375" s="21" t="s">
        <v>135</v>
      </c>
      <c r="D375" s="17" t="s">
        <v>571</v>
      </c>
      <c r="E375" s="20"/>
      <c r="F375" s="20" t="s">
        <v>67</v>
      </c>
      <c r="G375" s="20">
        <v>511</v>
      </c>
      <c r="H375" s="33"/>
    </row>
    <row r="376" spans="2:8" ht="12">
      <c r="B376" s="21" t="s">
        <v>586</v>
      </c>
      <c r="C376" s="21" t="s">
        <v>135</v>
      </c>
      <c r="D376" s="17" t="s">
        <v>569</v>
      </c>
      <c r="E376" s="20"/>
      <c r="F376" s="20" t="s">
        <v>67</v>
      </c>
      <c r="G376" s="20">
        <v>511</v>
      </c>
      <c r="H376" s="33"/>
    </row>
    <row r="377" spans="2:8" ht="12">
      <c r="B377" s="21" t="s">
        <v>587</v>
      </c>
      <c r="C377" s="21" t="s">
        <v>135</v>
      </c>
      <c r="D377" s="17" t="s">
        <v>588</v>
      </c>
      <c r="E377" s="20"/>
      <c r="F377" s="20" t="s">
        <v>67</v>
      </c>
      <c r="G377" s="20">
        <v>511</v>
      </c>
      <c r="H377" s="33"/>
    </row>
    <row r="378" spans="2:8" ht="12">
      <c r="B378" s="21" t="s">
        <v>589</v>
      </c>
      <c r="C378" s="21" t="s">
        <v>135</v>
      </c>
      <c r="D378" s="17" t="s">
        <v>569</v>
      </c>
      <c r="E378" s="20"/>
      <c r="F378" s="20" t="s">
        <v>67</v>
      </c>
      <c r="G378" s="20">
        <v>511</v>
      </c>
      <c r="H378" s="33"/>
    </row>
    <row r="379" spans="2:8" ht="12">
      <c r="B379" s="21" t="s">
        <v>590</v>
      </c>
      <c r="C379" s="21" t="s">
        <v>135</v>
      </c>
      <c r="D379" s="17" t="s">
        <v>571</v>
      </c>
      <c r="E379" s="20"/>
      <c r="F379" s="20" t="s">
        <v>67</v>
      </c>
      <c r="G379" s="20">
        <v>511</v>
      </c>
      <c r="H379" s="33"/>
    </row>
    <row r="380" spans="2:8" ht="12">
      <c r="B380" s="21" t="s">
        <v>591</v>
      </c>
      <c r="C380" s="21" t="s">
        <v>135</v>
      </c>
      <c r="D380" s="17" t="s">
        <v>569</v>
      </c>
      <c r="E380" s="20"/>
      <c r="F380" s="20" t="s">
        <v>67</v>
      </c>
      <c r="G380" s="20">
        <v>511</v>
      </c>
      <c r="H380" s="33"/>
    </row>
    <row r="381" spans="2:8" ht="12">
      <c r="B381" s="21" t="s">
        <v>592</v>
      </c>
      <c r="C381" s="21" t="s">
        <v>135</v>
      </c>
      <c r="D381" s="17" t="s">
        <v>571</v>
      </c>
      <c r="E381" s="20"/>
      <c r="F381" s="20" t="s">
        <v>67</v>
      </c>
      <c r="G381" s="20">
        <v>511</v>
      </c>
      <c r="H381" s="33"/>
    </row>
    <row r="382" spans="2:8" ht="12">
      <c r="B382" s="21" t="s">
        <v>593</v>
      </c>
      <c r="C382" s="21" t="s">
        <v>135</v>
      </c>
      <c r="D382" s="17" t="s">
        <v>569</v>
      </c>
      <c r="E382" s="20"/>
      <c r="F382" s="20" t="s">
        <v>67</v>
      </c>
      <c r="G382" s="20">
        <v>511</v>
      </c>
      <c r="H382" s="33"/>
    </row>
    <row r="383" spans="2:8" ht="12">
      <c r="B383" s="21" t="s">
        <v>594</v>
      </c>
      <c r="C383" s="21" t="s">
        <v>135</v>
      </c>
      <c r="D383" s="17" t="s">
        <v>569</v>
      </c>
      <c r="E383" s="20"/>
      <c r="F383" s="20" t="s">
        <v>67</v>
      </c>
      <c r="G383" s="20">
        <v>511</v>
      </c>
      <c r="H383" s="33"/>
    </row>
    <row r="384" spans="2:8" ht="12">
      <c r="B384" s="21" t="s">
        <v>595</v>
      </c>
      <c r="C384" s="21" t="s">
        <v>135</v>
      </c>
      <c r="D384" s="17" t="s">
        <v>571</v>
      </c>
      <c r="E384" s="20"/>
      <c r="F384" s="20" t="s">
        <v>67</v>
      </c>
      <c r="G384" s="20">
        <v>511</v>
      </c>
      <c r="H384" s="33"/>
    </row>
    <row r="385" spans="2:8" ht="12">
      <c r="B385" s="21" t="s">
        <v>596</v>
      </c>
      <c r="C385" s="21" t="s">
        <v>135</v>
      </c>
      <c r="D385" s="17" t="s">
        <v>569</v>
      </c>
      <c r="E385" s="20"/>
      <c r="F385" s="20" t="s">
        <v>67</v>
      </c>
      <c r="G385" s="20">
        <v>511</v>
      </c>
      <c r="H385" s="33"/>
    </row>
    <row r="386" spans="2:8" ht="12">
      <c r="B386" s="21" t="s">
        <v>597</v>
      </c>
      <c r="C386" s="21" t="s">
        <v>135</v>
      </c>
      <c r="D386" s="17" t="s">
        <v>571</v>
      </c>
      <c r="E386" s="20"/>
      <c r="F386" s="20" t="s">
        <v>67</v>
      </c>
      <c r="G386" s="20">
        <v>511</v>
      </c>
      <c r="H386" s="33"/>
    </row>
    <row r="387" spans="2:8" ht="12">
      <c r="B387" s="21" t="s">
        <v>598</v>
      </c>
      <c r="C387" s="21" t="s">
        <v>135</v>
      </c>
      <c r="D387" s="17" t="s">
        <v>599</v>
      </c>
      <c r="E387" s="20"/>
      <c r="F387" s="20" t="s">
        <v>67</v>
      </c>
      <c r="G387" s="20">
        <v>511</v>
      </c>
      <c r="H387" s="33"/>
    </row>
    <row r="388" spans="2:8" ht="12">
      <c r="B388" s="21" t="s">
        <v>600</v>
      </c>
      <c r="C388" s="21" t="s">
        <v>135</v>
      </c>
      <c r="D388" s="17" t="s">
        <v>601</v>
      </c>
      <c r="E388" s="20"/>
      <c r="F388" s="20" t="s">
        <v>67</v>
      </c>
      <c r="G388" s="20">
        <v>511</v>
      </c>
      <c r="H388" s="33"/>
    </row>
    <row r="389" spans="2:8" ht="12">
      <c r="B389" s="21" t="s">
        <v>602</v>
      </c>
      <c r="C389" s="21" t="s">
        <v>135</v>
      </c>
      <c r="D389" s="17" t="s">
        <v>569</v>
      </c>
      <c r="E389" s="20"/>
      <c r="F389" s="20" t="s">
        <v>67</v>
      </c>
      <c r="G389" s="20">
        <v>511</v>
      </c>
      <c r="H389" s="33"/>
    </row>
    <row r="390" spans="2:8" ht="12">
      <c r="B390" s="21" t="s">
        <v>603</v>
      </c>
      <c r="C390" s="21" t="s">
        <v>135</v>
      </c>
      <c r="D390" s="17" t="s">
        <v>571</v>
      </c>
      <c r="E390" s="20"/>
      <c r="F390" s="20" t="s">
        <v>67</v>
      </c>
      <c r="G390" s="20">
        <v>511</v>
      </c>
      <c r="H390" s="33"/>
    </row>
    <row r="391" spans="2:8" ht="12">
      <c r="B391" s="21" t="s">
        <v>604</v>
      </c>
      <c r="C391" s="21" t="s">
        <v>135</v>
      </c>
      <c r="D391" s="17" t="s">
        <v>605</v>
      </c>
      <c r="E391" s="20"/>
      <c r="F391" s="20" t="s">
        <v>67</v>
      </c>
      <c r="G391" s="20">
        <v>511</v>
      </c>
      <c r="H391" s="33"/>
    </row>
    <row r="392" spans="2:8" ht="12">
      <c r="B392" s="21" t="s">
        <v>606</v>
      </c>
      <c r="C392" s="21" t="s">
        <v>135</v>
      </c>
      <c r="D392" s="17" t="s">
        <v>607</v>
      </c>
      <c r="E392" s="20"/>
      <c r="F392" s="20" t="s">
        <v>67</v>
      </c>
      <c r="G392" s="20">
        <v>511</v>
      </c>
      <c r="H392" s="33"/>
    </row>
    <row r="393" spans="2:8" ht="12">
      <c r="B393" s="21" t="s">
        <v>608</v>
      </c>
      <c r="C393" s="21" t="s">
        <v>135</v>
      </c>
      <c r="D393" s="17" t="s">
        <v>569</v>
      </c>
      <c r="E393" s="20"/>
      <c r="F393" s="20" t="s">
        <v>67</v>
      </c>
      <c r="G393" s="20">
        <v>511</v>
      </c>
      <c r="H393" s="33"/>
    </row>
    <row r="394" spans="2:8" ht="12">
      <c r="B394" s="21" t="s">
        <v>609</v>
      </c>
      <c r="C394" s="21" t="s">
        <v>135</v>
      </c>
      <c r="D394" s="17" t="s">
        <v>571</v>
      </c>
      <c r="E394" s="20"/>
      <c r="F394" s="20" t="s">
        <v>67</v>
      </c>
      <c r="G394" s="20">
        <v>511</v>
      </c>
      <c r="H394" s="33"/>
    </row>
    <row r="395" spans="2:8" ht="12">
      <c r="B395" s="21" t="s">
        <v>610</v>
      </c>
      <c r="C395" s="21" t="s">
        <v>134</v>
      </c>
      <c r="D395" s="17" t="s">
        <v>611</v>
      </c>
      <c r="E395" s="20" t="s">
        <v>69</v>
      </c>
      <c r="F395" s="20" t="s">
        <v>67</v>
      </c>
      <c r="G395" s="20">
        <v>511</v>
      </c>
      <c r="H395" s="33"/>
    </row>
    <row r="396" spans="2:8" ht="12">
      <c r="B396" s="21" t="s">
        <v>612</v>
      </c>
      <c r="C396" s="21" t="s">
        <v>135</v>
      </c>
      <c r="D396" s="17" t="s">
        <v>611</v>
      </c>
      <c r="E396" s="20"/>
      <c r="F396" s="20" t="s">
        <v>67</v>
      </c>
      <c r="G396" s="20">
        <v>511</v>
      </c>
      <c r="H396" s="33"/>
    </row>
    <row r="397" spans="2:8" ht="12">
      <c r="B397" s="21" t="s">
        <v>613</v>
      </c>
      <c r="C397" s="21" t="s">
        <v>135</v>
      </c>
      <c r="D397" s="17" t="s">
        <v>614</v>
      </c>
      <c r="E397" s="20"/>
      <c r="F397" s="20" t="s">
        <v>67</v>
      </c>
      <c r="G397" s="20">
        <v>511</v>
      </c>
      <c r="H397" s="33"/>
    </row>
    <row r="398" spans="2:8" ht="12">
      <c r="B398" s="21" t="s">
        <v>615</v>
      </c>
      <c r="C398" s="21" t="s">
        <v>135</v>
      </c>
      <c r="D398" s="17" t="s">
        <v>616</v>
      </c>
      <c r="E398" s="20"/>
      <c r="F398" s="20" t="s">
        <v>67</v>
      </c>
      <c r="G398" s="20">
        <v>511</v>
      </c>
      <c r="H398" s="33"/>
    </row>
    <row r="399" spans="2:8" ht="12">
      <c r="B399" s="21" t="s">
        <v>618</v>
      </c>
      <c r="C399" s="21" t="s">
        <v>135</v>
      </c>
      <c r="D399" s="17" t="s">
        <v>617</v>
      </c>
      <c r="E399" s="20"/>
      <c r="F399" s="20" t="s">
        <v>67</v>
      </c>
      <c r="G399" s="20">
        <v>511</v>
      </c>
      <c r="H399" s="33"/>
    </row>
    <row r="400" spans="2:8" ht="12">
      <c r="B400" s="21" t="s">
        <v>619</v>
      </c>
      <c r="C400" s="21" t="s">
        <v>135</v>
      </c>
      <c r="D400" s="17" t="s">
        <v>620</v>
      </c>
      <c r="E400" s="20"/>
      <c r="F400" s="20" t="s">
        <v>67</v>
      </c>
      <c r="G400" s="20">
        <v>511</v>
      </c>
      <c r="H400" s="33"/>
    </row>
    <row r="401" spans="2:8" ht="12">
      <c r="B401" s="21" t="s">
        <v>621</v>
      </c>
      <c r="C401" s="21" t="s">
        <v>135</v>
      </c>
      <c r="D401" s="17" t="s">
        <v>622</v>
      </c>
      <c r="E401" s="20"/>
      <c r="F401" s="20" t="s">
        <v>67</v>
      </c>
      <c r="G401" s="20">
        <v>511</v>
      </c>
      <c r="H401" s="33"/>
    </row>
    <row r="402" spans="2:8" ht="12">
      <c r="B402" s="21" t="s">
        <v>623</v>
      </c>
      <c r="C402" s="21" t="s">
        <v>135</v>
      </c>
      <c r="D402" s="17" t="s">
        <v>624</v>
      </c>
      <c r="E402" s="20"/>
      <c r="F402" s="20" t="s">
        <v>67</v>
      </c>
      <c r="G402" s="20">
        <v>511</v>
      </c>
      <c r="H402" s="33"/>
    </row>
    <row r="403" spans="2:8" ht="12">
      <c r="B403" s="21" t="s">
        <v>625</v>
      </c>
      <c r="C403" s="21" t="s">
        <v>135</v>
      </c>
      <c r="D403" s="17" t="s">
        <v>622</v>
      </c>
      <c r="E403" s="20"/>
      <c r="F403" s="20" t="s">
        <v>67</v>
      </c>
      <c r="G403" s="20">
        <v>511</v>
      </c>
      <c r="H403" s="33"/>
    </row>
    <row r="404" spans="2:8" ht="12">
      <c r="B404" s="21" t="s">
        <v>626</v>
      </c>
      <c r="C404" s="21" t="s">
        <v>135</v>
      </c>
      <c r="D404" s="17" t="s">
        <v>624</v>
      </c>
      <c r="E404" s="20"/>
      <c r="F404" s="20" t="s">
        <v>67</v>
      </c>
      <c r="G404" s="20">
        <v>511</v>
      </c>
      <c r="H404" s="33"/>
    </row>
    <row r="405" spans="2:8" ht="12">
      <c r="B405" s="21" t="s">
        <v>627</v>
      </c>
      <c r="C405" s="21" t="s">
        <v>135</v>
      </c>
      <c r="D405" s="17" t="s">
        <v>622</v>
      </c>
      <c r="E405" s="20"/>
      <c r="F405" s="20" t="s">
        <v>67</v>
      </c>
      <c r="G405" s="20">
        <v>511</v>
      </c>
      <c r="H405" s="33"/>
    </row>
    <row r="406" spans="2:8" ht="12">
      <c r="B406" s="21" t="s">
        <v>628</v>
      </c>
      <c r="C406" s="21" t="s">
        <v>135</v>
      </c>
      <c r="D406" s="17" t="s">
        <v>622</v>
      </c>
      <c r="E406" s="20"/>
      <c r="F406" s="20" t="s">
        <v>67</v>
      </c>
      <c r="G406" s="20">
        <v>511</v>
      </c>
      <c r="H406" s="33"/>
    </row>
    <row r="407" spans="2:8" ht="12">
      <c r="B407" s="21" t="s">
        <v>629</v>
      </c>
      <c r="C407" s="21" t="s">
        <v>135</v>
      </c>
      <c r="D407" s="17" t="s">
        <v>624</v>
      </c>
      <c r="E407" s="20"/>
      <c r="F407" s="20" t="s">
        <v>67</v>
      </c>
      <c r="G407" s="20">
        <v>511</v>
      </c>
      <c r="H407" s="33"/>
    </row>
    <row r="408" spans="2:8" ht="12">
      <c r="B408" s="21" t="s">
        <v>630</v>
      </c>
      <c r="C408" s="21" t="s">
        <v>135</v>
      </c>
      <c r="D408" s="17" t="s">
        <v>631</v>
      </c>
      <c r="E408" s="20"/>
      <c r="F408" s="20" t="s">
        <v>67</v>
      </c>
      <c r="G408" s="20">
        <v>511</v>
      </c>
      <c r="H408" s="33"/>
    </row>
    <row r="409" spans="2:8" ht="12">
      <c r="B409" s="21" t="s">
        <v>632</v>
      </c>
      <c r="C409" s="21" t="s">
        <v>135</v>
      </c>
      <c r="D409" s="17" t="s">
        <v>633</v>
      </c>
      <c r="E409" s="20"/>
      <c r="F409" s="20" t="s">
        <v>67</v>
      </c>
      <c r="G409" s="20">
        <v>511</v>
      </c>
      <c r="H409" s="33"/>
    </row>
    <row r="410" spans="2:8" ht="12">
      <c r="B410" s="21" t="s">
        <v>634</v>
      </c>
      <c r="C410" s="21" t="s">
        <v>135</v>
      </c>
      <c r="D410" s="17" t="s">
        <v>635</v>
      </c>
      <c r="E410" s="20"/>
      <c r="F410" s="20" t="s">
        <v>67</v>
      </c>
      <c r="G410" s="20">
        <v>511</v>
      </c>
      <c r="H410" s="33"/>
    </row>
    <row r="411" spans="2:8" ht="12">
      <c r="B411" s="21" t="s">
        <v>636</v>
      </c>
      <c r="C411" s="21" t="s">
        <v>135</v>
      </c>
      <c r="D411" s="17" t="s">
        <v>637</v>
      </c>
      <c r="E411" s="20"/>
      <c r="F411" s="20" t="s">
        <v>67</v>
      </c>
      <c r="G411" s="20">
        <v>511</v>
      </c>
      <c r="H411" s="33"/>
    </row>
    <row r="412" spans="2:8" ht="12">
      <c r="B412" s="21" t="s">
        <v>638</v>
      </c>
      <c r="C412" s="21" t="s">
        <v>135</v>
      </c>
      <c r="D412" s="17" t="s">
        <v>635</v>
      </c>
      <c r="E412" s="20"/>
      <c r="F412" s="20" t="s">
        <v>67</v>
      </c>
      <c r="G412" s="20">
        <v>511</v>
      </c>
      <c r="H412" s="33"/>
    </row>
    <row r="413" spans="2:8" ht="12">
      <c r="B413" s="21" t="s">
        <v>639</v>
      </c>
      <c r="C413" s="21" t="s">
        <v>135</v>
      </c>
      <c r="D413" s="17" t="s">
        <v>637</v>
      </c>
      <c r="E413" s="20"/>
      <c r="F413" s="20" t="s">
        <v>67</v>
      </c>
      <c r="G413" s="20">
        <v>511</v>
      </c>
      <c r="H413" s="33"/>
    </row>
    <row r="414" spans="2:8" ht="12">
      <c r="B414" s="21" t="s">
        <v>640</v>
      </c>
      <c r="C414" s="21" t="s">
        <v>135</v>
      </c>
      <c r="D414" s="17" t="s">
        <v>641</v>
      </c>
      <c r="E414" s="20"/>
      <c r="F414" s="20" t="s">
        <v>67</v>
      </c>
      <c r="G414" s="20">
        <v>511</v>
      </c>
      <c r="H414" s="33"/>
    </row>
    <row r="415" spans="2:8" ht="12">
      <c r="B415" s="21" t="s">
        <v>642</v>
      </c>
      <c r="C415" s="21" t="s">
        <v>135</v>
      </c>
      <c r="D415" s="17" t="s">
        <v>643</v>
      </c>
      <c r="E415" s="20"/>
      <c r="F415" s="20" t="s">
        <v>67</v>
      </c>
      <c r="G415" s="20">
        <v>511</v>
      </c>
      <c r="H415" s="33"/>
    </row>
    <row r="416" spans="2:8" ht="12">
      <c r="B416" s="21" t="s">
        <v>644</v>
      </c>
      <c r="C416" s="21" t="s">
        <v>135</v>
      </c>
      <c r="D416" s="17" t="s">
        <v>645</v>
      </c>
      <c r="E416" s="20"/>
      <c r="F416" s="20" t="s">
        <v>67</v>
      </c>
      <c r="G416" s="20">
        <v>511</v>
      </c>
      <c r="H416" s="33"/>
    </row>
    <row r="417" spans="2:8" ht="12">
      <c r="B417" s="21" t="s">
        <v>646</v>
      </c>
      <c r="C417" s="21" t="s">
        <v>135</v>
      </c>
      <c r="D417" s="17" t="s">
        <v>647</v>
      </c>
      <c r="E417" s="20"/>
      <c r="F417" s="20" t="s">
        <v>67</v>
      </c>
      <c r="G417" s="20">
        <v>511</v>
      </c>
      <c r="H417" s="33"/>
    </row>
    <row r="418" spans="2:8" ht="12">
      <c r="B418" s="21" t="s">
        <v>648</v>
      </c>
      <c r="C418" s="21" t="s">
        <v>135</v>
      </c>
      <c r="D418" s="17" t="s">
        <v>649</v>
      </c>
      <c r="E418" s="20"/>
      <c r="F418" s="20" t="s">
        <v>67</v>
      </c>
      <c r="G418" s="20">
        <v>511</v>
      </c>
      <c r="H418" s="33"/>
    </row>
    <row r="419" spans="2:8" ht="12">
      <c r="B419" s="21" t="s">
        <v>650</v>
      </c>
      <c r="C419" s="21" t="s">
        <v>135</v>
      </c>
      <c r="D419" s="17" t="s">
        <v>651</v>
      </c>
      <c r="E419" s="20"/>
      <c r="F419" s="20" t="s">
        <v>67</v>
      </c>
      <c r="G419" s="20">
        <v>511</v>
      </c>
      <c r="H419" s="33"/>
    </row>
    <row r="420" spans="2:8" ht="12">
      <c r="B420" s="21" t="s">
        <v>652</v>
      </c>
      <c r="C420" s="21" t="s">
        <v>135</v>
      </c>
      <c r="D420" s="17" t="s">
        <v>649</v>
      </c>
      <c r="E420" s="20"/>
      <c r="F420" s="20" t="s">
        <v>67</v>
      </c>
      <c r="G420" s="20">
        <v>511</v>
      </c>
      <c r="H420" s="33"/>
    </row>
    <row r="421" spans="2:8" ht="12">
      <c r="B421" s="21" t="s">
        <v>653</v>
      </c>
      <c r="C421" s="21" t="s">
        <v>135</v>
      </c>
      <c r="D421" s="17" t="s">
        <v>651</v>
      </c>
      <c r="E421" s="20"/>
      <c r="F421" s="20" t="s">
        <v>67</v>
      </c>
      <c r="G421" s="20">
        <v>511</v>
      </c>
      <c r="H421" s="33"/>
    </row>
    <row r="422" spans="2:8" ht="12">
      <c r="B422" s="118" t="s">
        <v>905</v>
      </c>
      <c r="C422" s="21" t="s">
        <v>135</v>
      </c>
      <c r="D422" s="17" t="s">
        <v>906</v>
      </c>
      <c r="E422" s="20"/>
      <c r="F422" s="20" t="s">
        <v>67</v>
      </c>
      <c r="G422" s="20">
        <v>511</v>
      </c>
      <c r="H422" s="33"/>
    </row>
    <row r="423" spans="2:8" ht="12">
      <c r="B423" s="21" t="s">
        <v>654</v>
      </c>
      <c r="C423" s="21" t="s">
        <v>135</v>
      </c>
      <c r="D423" s="17" t="s">
        <v>655</v>
      </c>
      <c r="E423" s="20"/>
      <c r="F423" s="20" t="s">
        <v>67</v>
      </c>
      <c r="G423" s="20">
        <v>511</v>
      </c>
      <c r="H423" s="33"/>
    </row>
    <row r="424" spans="2:8" ht="12">
      <c r="B424" s="21" t="s">
        <v>656</v>
      </c>
      <c r="C424" s="21" t="s">
        <v>135</v>
      </c>
      <c r="D424" s="17" t="s">
        <v>657</v>
      </c>
      <c r="E424" s="20"/>
      <c r="F424" s="20" t="s">
        <v>67</v>
      </c>
      <c r="G424" s="20">
        <v>511</v>
      </c>
      <c r="H424" s="33"/>
    </row>
    <row r="425" spans="2:8" ht="12">
      <c r="B425" s="21" t="s">
        <v>658</v>
      </c>
      <c r="C425" s="21" t="s">
        <v>135</v>
      </c>
      <c r="D425" s="17" t="s">
        <v>655</v>
      </c>
      <c r="E425" s="20"/>
      <c r="F425" s="20" t="s">
        <v>67</v>
      </c>
      <c r="G425" s="20">
        <v>511</v>
      </c>
      <c r="H425" s="33"/>
    </row>
    <row r="426" spans="2:8" ht="12">
      <c r="B426" s="21" t="s">
        <v>659</v>
      </c>
      <c r="C426" s="21" t="s">
        <v>135</v>
      </c>
      <c r="D426" s="17" t="s">
        <v>657</v>
      </c>
      <c r="E426" s="20"/>
      <c r="F426" s="20" t="s">
        <v>67</v>
      </c>
      <c r="G426" s="20">
        <v>511</v>
      </c>
      <c r="H426" s="33"/>
    </row>
    <row r="427" spans="2:8" ht="12">
      <c r="B427" s="21" t="s">
        <v>660</v>
      </c>
      <c r="C427" s="21" t="s">
        <v>135</v>
      </c>
      <c r="D427" s="17" t="s">
        <v>661</v>
      </c>
      <c r="E427" s="20"/>
      <c r="F427" s="20" t="s">
        <v>67</v>
      </c>
      <c r="G427" s="20">
        <v>511</v>
      </c>
      <c r="H427" s="33"/>
    </row>
    <row r="428" spans="2:8" ht="12">
      <c r="B428" s="21" t="s">
        <v>662</v>
      </c>
      <c r="C428" s="21" t="s">
        <v>135</v>
      </c>
      <c r="D428" s="17" t="s">
        <v>663</v>
      </c>
      <c r="E428" s="20"/>
      <c r="F428" s="20" t="s">
        <v>67</v>
      </c>
      <c r="G428" s="20">
        <v>511</v>
      </c>
      <c r="H428" s="33"/>
    </row>
    <row r="429" spans="2:8" ht="12">
      <c r="B429" s="21" t="s">
        <v>664</v>
      </c>
      <c r="C429" s="21" t="s">
        <v>135</v>
      </c>
      <c r="D429" s="17" t="s">
        <v>665</v>
      </c>
      <c r="E429" s="20"/>
      <c r="F429" s="20" t="s">
        <v>67</v>
      </c>
      <c r="G429" s="20">
        <v>511</v>
      </c>
      <c r="H429" s="33"/>
    </row>
    <row r="430" spans="2:8" ht="12">
      <c r="B430" s="21" t="s">
        <v>666</v>
      </c>
      <c r="C430" s="21" t="s">
        <v>135</v>
      </c>
      <c r="D430" s="17" t="s">
        <v>667</v>
      </c>
      <c r="E430" s="20"/>
      <c r="F430" s="20" t="s">
        <v>67</v>
      </c>
      <c r="G430" s="20">
        <v>511</v>
      </c>
      <c r="H430" s="33"/>
    </row>
    <row r="431" spans="2:8" ht="12">
      <c r="B431" s="21" t="s">
        <v>668</v>
      </c>
      <c r="C431" s="21" t="s">
        <v>135</v>
      </c>
      <c r="D431" s="17" t="s">
        <v>669</v>
      </c>
      <c r="E431" s="20"/>
      <c r="F431" s="20" t="s">
        <v>67</v>
      </c>
      <c r="G431" s="20">
        <v>511</v>
      </c>
      <c r="H431" s="33"/>
    </row>
    <row r="432" spans="2:8" ht="12">
      <c r="B432" s="21" t="s">
        <v>670</v>
      </c>
      <c r="C432" s="21" t="s">
        <v>135</v>
      </c>
      <c r="D432" s="17" t="s">
        <v>671</v>
      </c>
      <c r="E432" s="20"/>
      <c r="F432" s="20" t="s">
        <v>67</v>
      </c>
      <c r="G432" s="20">
        <v>511</v>
      </c>
      <c r="H432" s="33"/>
    </row>
    <row r="433" spans="2:8" ht="12">
      <c r="B433" s="21" t="s">
        <v>672</v>
      </c>
      <c r="C433" s="21" t="s">
        <v>135</v>
      </c>
      <c r="D433" s="17" t="s">
        <v>673</v>
      </c>
      <c r="E433" s="20"/>
      <c r="F433" s="20" t="s">
        <v>67</v>
      </c>
      <c r="G433" s="20">
        <v>511</v>
      </c>
      <c r="H433" s="33"/>
    </row>
    <row r="434" spans="2:8" ht="12">
      <c r="B434" s="21" t="s">
        <v>674</v>
      </c>
      <c r="C434" s="21" t="s">
        <v>135</v>
      </c>
      <c r="D434" s="17" t="s">
        <v>675</v>
      </c>
      <c r="E434" s="20"/>
      <c r="F434" s="20" t="s">
        <v>67</v>
      </c>
      <c r="G434" s="20">
        <v>511</v>
      </c>
      <c r="H434" s="33"/>
    </row>
    <row r="435" spans="2:8" ht="12">
      <c r="B435" s="21" t="s">
        <v>676</v>
      </c>
      <c r="C435" s="21" t="s">
        <v>134</v>
      </c>
      <c r="D435" s="17" t="s">
        <v>673</v>
      </c>
      <c r="E435" s="20" t="s">
        <v>69</v>
      </c>
      <c r="F435" s="20" t="s">
        <v>67</v>
      </c>
      <c r="G435" s="20">
        <v>511</v>
      </c>
      <c r="H435" s="33"/>
    </row>
    <row r="436" spans="2:8" ht="12">
      <c r="B436" s="21" t="s">
        <v>677</v>
      </c>
      <c r="C436" s="21" t="s">
        <v>135</v>
      </c>
      <c r="D436" s="17" t="s">
        <v>678</v>
      </c>
      <c r="E436" s="20"/>
      <c r="F436" s="20" t="s">
        <v>67</v>
      </c>
      <c r="G436" s="20">
        <v>511</v>
      </c>
      <c r="H436" s="33"/>
    </row>
    <row r="437" spans="2:8" ht="12">
      <c r="B437" s="21" t="s">
        <v>679</v>
      </c>
      <c r="C437" s="21" t="s">
        <v>135</v>
      </c>
      <c r="D437" s="17" t="s">
        <v>680</v>
      </c>
      <c r="E437" s="20"/>
      <c r="F437" s="20" t="s">
        <v>67</v>
      </c>
      <c r="G437" s="20">
        <v>511</v>
      </c>
      <c r="H437" s="33"/>
    </row>
    <row r="438" spans="2:8" ht="12">
      <c r="B438" s="21" t="s">
        <v>681</v>
      </c>
      <c r="C438" s="21" t="s">
        <v>135</v>
      </c>
      <c r="D438" s="17" t="s">
        <v>682</v>
      </c>
      <c r="E438" s="20"/>
      <c r="F438" s="20" t="s">
        <v>67</v>
      </c>
      <c r="G438" s="20">
        <v>511</v>
      </c>
      <c r="H438" s="33"/>
    </row>
    <row r="439" spans="2:8" ht="12">
      <c r="B439" s="21" t="s">
        <v>683</v>
      </c>
      <c r="C439" s="21" t="s">
        <v>135</v>
      </c>
      <c r="D439" s="17" t="s">
        <v>684</v>
      </c>
      <c r="E439" s="20"/>
      <c r="F439" s="20" t="s">
        <v>67</v>
      </c>
      <c r="G439" s="20">
        <v>511</v>
      </c>
      <c r="H439" s="33"/>
    </row>
    <row r="440" spans="2:8" ht="12">
      <c r="B440" s="21" t="s">
        <v>685</v>
      </c>
      <c r="C440" s="21" t="s">
        <v>135</v>
      </c>
      <c r="D440" s="17" t="s">
        <v>686</v>
      </c>
      <c r="E440" s="20"/>
      <c r="F440" s="20" t="s">
        <v>67</v>
      </c>
      <c r="G440" s="20">
        <v>511</v>
      </c>
      <c r="H440" s="33"/>
    </row>
    <row r="441" spans="2:8" ht="12">
      <c r="B441" s="21" t="s">
        <v>687</v>
      </c>
      <c r="C441" s="21" t="s">
        <v>135</v>
      </c>
      <c r="D441" s="17" t="s">
        <v>688</v>
      </c>
      <c r="E441" s="20"/>
      <c r="F441" s="20" t="s">
        <v>67</v>
      </c>
      <c r="G441" s="20">
        <v>511</v>
      </c>
      <c r="H441" s="33"/>
    </row>
    <row r="442" spans="2:8" ht="12">
      <c r="B442" s="21" t="s">
        <v>689</v>
      </c>
      <c r="C442" s="21" t="s">
        <v>135</v>
      </c>
      <c r="D442" s="17" t="s">
        <v>690</v>
      </c>
      <c r="E442" s="20"/>
      <c r="F442" s="20" t="s">
        <v>67</v>
      </c>
      <c r="G442" s="20">
        <v>511</v>
      </c>
      <c r="H442" s="33"/>
    </row>
    <row r="443" spans="2:8" ht="12">
      <c r="B443" s="21" t="s">
        <v>691</v>
      </c>
      <c r="C443" s="21" t="s">
        <v>135</v>
      </c>
      <c r="D443" s="17" t="s">
        <v>692</v>
      </c>
      <c r="E443" s="20"/>
      <c r="F443" s="20" t="s">
        <v>67</v>
      </c>
      <c r="G443" s="20">
        <v>511</v>
      </c>
      <c r="H443" s="33"/>
    </row>
    <row r="444" spans="2:8" ht="12">
      <c r="B444" s="21" t="s">
        <v>693</v>
      </c>
      <c r="C444" s="21" t="s">
        <v>135</v>
      </c>
      <c r="D444" s="17" t="s">
        <v>694</v>
      </c>
      <c r="E444" s="20"/>
      <c r="F444" s="20" t="s">
        <v>67</v>
      </c>
      <c r="G444" s="20">
        <v>511</v>
      </c>
      <c r="H444" s="33"/>
    </row>
    <row r="445" spans="2:8" ht="12">
      <c r="B445" s="21" t="s">
        <v>695</v>
      </c>
      <c r="C445" s="21" t="s">
        <v>135</v>
      </c>
      <c r="D445" s="17" t="s">
        <v>696</v>
      </c>
      <c r="E445" s="20"/>
      <c r="F445" s="20" t="s">
        <v>67</v>
      </c>
      <c r="G445" s="20">
        <v>511</v>
      </c>
      <c r="H445" s="33"/>
    </row>
    <row r="446" spans="2:8" ht="12">
      <c r="B446" s="21" t="s">
        <v>843</v>
      </c>
      <c r="C446" s="21" t="s">
        <v>136</v>
      </c>
      <c r="D446" s="17" t="s">
        <v>696</v>
      </c>
      <c r="E446" s="20" t="s">
        <v>69</v>
      </c>
      <c r="F446" s="20" t="s">
        <v>67</v>
      </c>
      <c r="G446" s="20">
        <v>511</v>
      </c>
      <c r="H446"/>
    </row>
    <row r="447" spans="2:8" ht="12">
      <c r="B447" s="21" t="s">
        <v>697</v>
      </c>
      <c r="C447" s="21" t="s">
        <v>137</v>
      </c>
      <c r="D447" s="17" t="s">
        <v>698</v>
      </c>
      <c r="E447" s="20" t="s">
        <v>69</v>
      </c>
      <c r="F447" s="20" t="s">
        <v>67</v>
      </c>
      <c r="G447" s="20">
        <v>524</v>
      </c>
      <c r="H447" s="33"/>
    </row>
    <row r="448" spans="2:8" ht="12">
      <c r="B448" s="21" t="s">
        <v>699</v>
      </c>
      <c r="C448" s="21" t="s">
        <v>137</v>
      </c>
      <c r="D448" s="17" t="s">
        <v>700</v>
      </c>
      <c r="E448" s="20" t="s">
        <v>69</v>
      </c>
      <c r="F448" s="20" t="s">
        <v>67</v>
      </c>
      <c r="G448" s="20">
        <v>524</v>
      </c>
      <c r="H448" s="33"/>
    </row>
    <row r="449" spans="2:8" ht="12">
      <c r="B449" s="21" t="s">
        <v>701</v>
      </c>
      <c r="C449" s="21" t="s">
        <v>137</v>
      </c>
      <c r="D449" s="17" t="s">
        <v>702</v>
      </c>
      <c r="E449" s="20" t="s">
        <v>69</v>
      </c>
      <c r="F449" s="20" t="s">
        <v>67</v>
      </c>
      <c r="G449" s="20">
        <v>524</v>
      </c>
      <c r="H449" s="33"/>
    </row>
    <row r="450" spans="2:8" ht="12">
      <c r="B450" s="21" t="s">
        <v>703</v>
      </c>
      <c r="C450" s="21" t="s">
        <v>137</v>
      </c>
      <c r="D450" s="17" t="s">
        <v>704</v>
      </c>
      <c r="E450" s="20" t="s">
        <v>69</v>
      </c>
      <c r="F450" s="20" t="s">
        <v>67</v>
      </c>
      <c r="G450" s="20">
        <v>524</v>
      </c>
      <c r="H450" s="33"/>
    </row>
    <row r="451" spans="2:8" ht="12">
      <c r="B451" s="21" t="s">
        <v>705</v>
      </c>
      <c r="C451" s="21" t="s">
        <v>137</v>
      </c>
      <c r="D451" s="142" t="s">
        <v>706</v>
      </c>
      <c r="E451" s="20" t="s">
        <v>69</v>
      </c>
      <c r="F451" s="20" t="s">
        <v>67</v>
      </c>
      <c r="G451" s="20">
        <v>524</v>
      </c>
      <c r="H451" s="33"/>
    </row>
    <row r="452" spans="2:8" ht="12">
      <c r="B452" s="21" t="s">
        <v>844</v>
      </c>
      <c r="C452" s="21" t="s">
        <v>137</v>
      </c>
      <c r="D452" s="104" t="s">
        <v>845</v>
      </c>
      <c r="E452" s="20" t="s">
        <v>69</v>
      </c>
      <c r="F452" s="20" t="s">
        <v>67</v>
      </c>
      <c r="G452" s="20">
        <v>524</v>
      </c>
      <c r="H452" s="33"/>
    </row>
    <row r="453" spans="2:8" ht="12">
      <c r="B453" s="21" t="s">
        <v>707</v>
      </c>
      <c r="C453" s="21" t="s">
        <v>137</v>
      </c>
      <c r="D453" s="17" t="s">
        <v>708</v>
      </c>
      <c r="E453" s="20" t="s">
        <v>69</v>
      </c>
      <c r="F453" s="20" t="s">
        <v>67</v>
      </c>
      <c r="G453" s="20">
        <v>524</v>
      </c>
      <c r="H453" s="33"/>
    </row>
    <row r="454" spans="2:8" ht="12">
      <c r="B454" s="21" t="s">
        <v>709</v>
      </c>
      <c r="C454" s="21" t="s">
        <v>137</v>
      </c>
      <c r="D454" s="17" t="s">
        <v>710</v>
      </c>
      <c r="E454" s="20" t="s">
        <v>69</v>
      </c>
      <c r="F454" s="20" t="s">
        <v>67</v>
      </c>
      <c r="G454" s="20">
        <v>524</v>
      </c>
      <c r="H454" s="33"/>
    </row>
    <row r="455" spans="2:8" ht="12">
      <c r="B455" s="21" t="s">
        <v>711</v>
      </c>
      <c r="C455" s="21" t="s">
        <v>137</v>
      </c>
      <c r="D455" s="17" t="s">
        <v>712</v>
      </c>
      <c r="E455" s="20" t="s">
        <v>69</v>
      </c>
      <c r="F455" s="20" t="s">
        <v>67</v>
      </c>
      <c r="G455" s="20">
        <v>524</v>
      </c>
      <c r="H455" s="33"/>
    </row>
    <row r="456" spans="2:8" ht="12">
      <c r="B456" s="21" t="s">
        <v>713</v>
      </c>
      <c r="C456" s="21" t="s">
        <v>137</v>
      </c>
      <c r="D456" s="17" t="s">
        <v>714</v>
      </c>
      <c r="E456" s="20" t="s">
        <v>69</v>
      </c>
      <c r="F456" s="20" t="s">
        <v>67</v>
      </c>
      <c r="G456" s="20">
        <v>524</v>
      </c>
      <c r="H456" s="33"/>
    </row>
    <row r="457" spans="2:8" ht="12">
      <c r="B457" s="21" t="s">
        <v>715</v>
      </c>
      <c r="C457" s="21" t="s">
        <v>137</v>
      </c>
      <c r="D457" s="17" t="s">
        <v>716</v>
      </c>
      <c r="E457" s="20" t="s">
        <v>69</v>
      </c>
      <c r="F457" s="20" t="s">
        <v>67</v>
      </c>
      <c r="G457" s="20">
        <v>524</v>
      </c>
      <c r="H457" s="33"/>
    </row>
    <row r="458" spans="2:8" ht="12">
      <c r="B458" s="21" t="s">
        <v>717</v>
      </c>
      <c r="C458" s="21" t="s">
        <v>137</v>
      </c>
      <c r="D458" s="17" t="s">
        <v>718</v>
      </c>
      <c r="E458" s="20" t="s">
        <v>69</v>
      </c>
      <c r="F458" s="20" t="s">
        <v>67</v>
      </c>
      <c r="G458" s="20">
        <v>524</v>
      </c>
      <c r="H458" s="33"/>
    </row>
    <row r="459" spans="2:8" ht="12">
      <c r="B459" s="21" t="s">
        <v>719</v>
      </c>
      <c r="C459" s="21" t="s">
        <v>137</v>
      </c>
      <c r="D459" s="17" t="s">
        <v>720</v>
      </c>
      <c r="E459" s="20" t="s">
        <v>69</v>
      </c>
      <c r="F459" s="20" t="s">
        <v>67</v>
      </c>
      <c r="G459" s="20">
        <v>524</v>
      </c>
      <c r="H459" s="33"/>
    </row>
    <row r="460" spans="2:8" ht="12">
      <c r="B460" s="21" t="s">
        <v>721</v>
      </c>
      <c r="C460" s="21" t="s">
        <v>137</v>
      </c>
      <c r="D460" s="17" t="s">
        <v>722</v>
      </c>
      <c r="E460" s="20" t="s">
        <v>69</v>
      </c>
      <c r="F460" s="20" t="s">
        <v>67</v>
      </c>
      <c r="G460" s="20">
        <v>524</v>
      </c>
      <c r="H460" s="33"/>
    </row>
    <row r="461" spans="2:8" ht="12">
      <c r="B461" s="21" t="s">
        <v>723</v>
      </c>
      <c r="C461" s="21" t="s">
        <v>137</v>
      </c>
      <c r="D461" s="17" t="s">
        <v>724</v>
      </c>
      <c r="E461" s="20" t="s">
        <v>69</v>
      </c>
      <c r="F461" s="20" t="s">
        <v>67</v>
      </c>
      <c r="G461" s="20">
        <v>524</v>
      </c>
      <c r="H461" s="33"/>
    </row>
    <row r="462" spans="2:8" ht="12">
      <c r="B462" s="21" t="s">
        <v>725</v>
      </c>
      <c r="C462" s="21" t="s">
        <v>137</v>
      </c>
      <c r="D462" s="17" t="s">
        <v>726</v>
      </c>
      <c r="E462" s="20" t="s">
        <v>69</v>
      </c>
      <c r="F462" s="20" t="s">
        <v>67</v>
      </c>
      <c r="G462" s="20">
        <v>524</v>
      </c>
      <c r="H462" s="33"/>
    </row>
    <row r="463" spans="2:8" ht="12">
      <c r="B463" s="21" t="s">
        <v>727</v>
      </c>
      <c r="C463" s="21" t="s">
        <v>137</v>
      </c>
      <c r="D463" s="17" t="s">
        <v>728</v>
      </c>
      <c r="E463" s="20" t="s">
        <v>69</v>
      </c>
      <c r="F463" s="20" t="s">
        <v>67</v>
      </c>
      <c r="G463" s="20">
        <v>524</v>
      </c>
      <c r="H463" s="33"/>
    </row>
    <row r="464" spans="2:8" ht="12">
      <c r="B464" s="21" t="s">
        <v>729</v>
      </c>
      <c r="C464" s="21" t="s">
        <v>137</v>
      </c>
      <c r="D464" s="17" t="s">
        <v>730</v>
      </c>
      <c r="E464" s="20" t="s">
        <v>69</v>
      </c>
      <c r="F464" s="20" t="s">
        <v>67</v>
      </c>
      <c r="G464" s="20">
        <v>524</v>
      </c>
      <c r="H464" s="33"/>
    </row>
    <row r="465" spans="2:8" ht="12">
      <c r="B465" s="21" t="s">
        <v>731</v>
      </c>
      <c r="C465" s="21" t="s">
        <v>137</v>
      </c>
      <c r="D465" s="17" t="s">
        <v>732</v>
      </c>
      <c r="E465" s="20" t="s">
        <v>69</v>
      </c>
      <c r="F465" s="20" t="s">
        <v>67</v>
      </c>
      <c r="G465" s="20">
        <v>524</v>
      </c>
      <c r="H465" s="33"/>
    </row>
    <row r="466" spans="2:8" ht="12">
      <c r="B466" s="21" t="s">
        <v>733</v>
      </c>
      <c r="C466" s="21" t="s">
        <v>137</v>
      </c>
      <c r="D466" s="17" t="s">
        <v>734</v>
      </c>
      <c r="E466" s="20" t="s">
        <v>69</v>
      </c>
      <c r="F466" s="20" t="s">
        <v>67</v>
      </c>
      <c r="G466" s="20">
        <v>524</v>
      </c>
      <c r="H466" s="33"/>
    </row>
    <row r="467" spans="2:8" ht="12">
      <c r="B467" s="21" t="s">
        <v>735</v>
      </c>
      <c r="C467" s="21" t="s">
        <v>137</v>
      </c>
      <c r="D467" s="17" t="s">
        <v>736</v>
      </c>
      <c r="E467" s="20" t="s">
        <v>69</v>
      </c>
      <c r="F467" s="20" t="s">
        <v>67</v>
      </c>
      <c r="G467" s="20">
        <v>524</v>
      </c>
      <c r="H467" s="33"/>
    </row>
    <row r="468" spans="2:8" ht="12">
      <c r="B468" s="21" t="s">
        <v>737</v>
      </c>
      <c r="C468" s="21" t="s">
        <v>137</v>
      </c>
      <c r="D468" s="17" t="s">
        <v>738</v>
      </c>
      <c r="E468" s="20" t="s">
        <v>69</v>
      </c>
      <c r="F468" s="20" t="s">
        <v>67</v>
      </c>
      <c r="G468" s="20">
        <v>524</v>
      </c>
      <c r="H468" s="33"/>
    </row>
    <row r="469" spans="2:8" ht="12">
      <c r="B469" s="21" t="s">
        <v>739</v>
      </c>
      <c r="C469" s="21" t="s">
        <v>137</v>
      </c>
      <c r="D469" s="17" t="s">
        <v>740</v>
      </c>
      <c r="E469" s="20" t="s">
        <v>69</v>
      </c>
      <c r="F469" s="20" t="s">
        <v>67</v>
      </c>
      <c r="G469" s="20">
        <v>524</v>
      </c>
      <c r="H469" s="33"/>
    </row>
    <row r="470" spans="2:8" ht="12">
      <c r="B470" s="21" t="s">
        <v>741</v>
      </c>
      <c r="C470" s="21" t="s">
        <v>137</v>
      </c>
      <c r="D470" s="17" t="s">
        <v>742</v>
      </c>
      <c r="E470" s="20" t="s">
        <v>69</v>
      </c>
      <c r="F470" s="20" t="s">
        <v>67</v>
      </c>
      <c r="G470" s="20">
        <v>524</v>
      </c>
      <c r="H470" s="33"/>
    </row>
    <row r="471" spans="2:8" ht="12">
      <c r="B471" s="21" t="s">
        <v>743</v>
      </c>
      <c r="C471" s="21" t="s">
        <v>137</v>
      </c>
      <c r="D471" s="17" t="s">
        <v>744</v>
      </c>
      <c r="E471" s="20" t="s">
        <v>69</v>
      </c>
      <c r="F471" s="20" t="s">
        <v>67</v>
      </c>
      <c r="G471" s="20">
        <v>524</v>
      </c>
      <c r="H471" s="33"/>
    </row>
    <row r="472" spans="2:8" ht="12">
      <c r="B472" s="21" t="s">
        <v>745</v>
      </c>
      <c r="C472" s="21" t="s">
        <v>137</v>
      </c>
      <c r="D472" s="17" t="s">
        <v>746</v>
      </c>
      <c r="E472" s="20" t="s">
        <v>69</v>
      </c>
      <c r="F472" s="20" t="s">
        <v>67</v>
      </c>
      <c r="G472" s="20">
        <v>524</v>
      </c>
      <c r="H472" s="33"/>
    </row>
    <row r="473" spans="2:8" ht="12">
      <c r="B473" s="21" t="s">
        <v>747</v>
      </c>
      <c r="C473" s="21" t="s">
        <v>137</v>
      </c>
      <c r="D473" s="17" t="s">
        <v>748</v>
      </c>
      <c r="E473" s="20" t="s">
        <v>69</v>
      </c>
      <c r="F473" s="20" t="s">
        <v>67</v>
      </c>
      <c r="G473" s="20">
        <v>524</v>
      </c>
      <c r="H473" s="33"/>
    </row>
    <row r="474" spans="2:8" ht="12">
      <c r="B474" s="21" t="s">
        <v>749</v>
      </c>
      <c r="C474" s="21" t="s">
        <v>137</v>
      </c>
      <c r="D474" s="17" t="s">
        <v>750</v>
      </c>
      <c r="E474" s="20" t="s">
        <v>69</v>
      </c>
      <c r="F474" s="20" t="s">
        <v>67</v>
      </c>
      <c r="G474" s="20">
        <v>524</v>
      </c>
      <c r="H474" s="33"/>
    </row>
    <row r="475" spans="2:8" ht="12">
      <c r="B475" s="21" t="s">
        <v>751</v>
      </c>
      <c r="C475" s="21" t="s">
        <v>137</v>
      </c>
      <c r="D475" s="17" t="s">
        <v>752</v>
      </c>
      <c r="E475" s="20" t="s">
        <v>69</v>
      </c>
      <c r="F475" s="20" t="s">
        <v>67</v>
      </c>
      <c r="G475" s="20">
        <v>524</v>
      </c>
      <c r="H475" s="33"/>
    </row>
    <row r="476" spans="2:8" ht="12">
      <c r="B476" s="21" t="s">
        <v>753</v>
      </c>
      <c r="C476" s="21" t="s">
        <v>137</v>
      </c>
      <c r="D476" s="17" t="s">
        <v>754</v>
      </c>
      <c r="E476" s="20" t="s">
        <v>69</v>
      </c>
      <c r="F476" s="20" t="s">
        <v>67</v>
      </c>
      <c r="G476" s="20">
        <v>524</v>
      </c>
      <c r="H476" s="33"/>
    </row>
    <row r="477" spans="2:8" ht="12">
      <c r="B477" s="21" t="s">
        <v>755</v>
      </c>
      <c r="C477" s="21" t="s">
        <v>137</v>
      </c>
      <c r="D477" s="142" t="s">
        <v>756</v>
      </c>
      <c r="E477" s="20" t="s">
        <v>69</v>
      </c>
      <c r="F477" s="20" t="s">
        <v>67</v>
      </c>
      <c r="G477" s="20">
        <v>524</v>
      </c>
      <c r="H477" s="33"/>
    </row>
    <row r="478" spans="2:8" ht="12">
      <c r="B478" s="21" t="s">
        <v>846</v>
      </c>
      <c r="C478" s="21" t="s">
        <v>137</v>
      </c>
      <c r="D478" s="104" t="s">
        <v>847</v>
      </c>
      <c r="E478" s="20" t="s">
        <v>69</v>
      </c>
      <c r="F478" s="20" t="s">
        <v>67</v>
      </c>
      <c r="G478" s="20">
        <v>524</v>
      </c>
      <c r="H478" s="33"/>
    </row>
    <row r="479" spans="2:8" ht="12">
      <c r="B479" s="21" t="s">
        <v>757</v>
      </c>
      <c r="C479" s="21" t="s">
        <v>137</v>
      </c>
      <c r="D479" s="17" t="s">
        <v>758</v>
      </c>
      <c r="E479" s="20" t="s">
        <v>69</v>
      </c>
      <c r="F479" s="20" t="s">
        <v>67</v>
      </c>
      <c r="G479" s="20">
        <v>524</v>
      </c>
      <c r="H479" s="33"/>
    </row>
    <row r="480" spans="2:8" ht="12">
      <c r="B480" s="21" t="s">
        <v>759</v>
      </c>
      <c r="C480" s="21" t="s">
        <v>137</v>
      </c>
      <c r="D480" s="17" t="s">
        <v>760</v>
      </c>
      <c r="E480" s="20" t="s">
        <v>69</v>
      </c>
      <c r="F480" s="20" t="s">
        <v>67</v>
      </c>
      <c r="G480" s="20">
        <v>524</v>
      </c>
      <c r="H480" s="33"/>
    </row>
    <row r="481" spans="2:8" ht="12">
      <c r="B481" s="21" t="s">
        <v>761</v>
      </c>
      <c r="C481" s="21" t="s">
        <v>137</v>
      </c>
      <c r="D481" s="17" t="s">
        <v>762</v>
      </c>
      <c r="E481" s="20" t="s">
        <v>69</v>
      </c>
      <c r="F481" s="20" t="s">
        <v>67</v>
      </c>
      <c r="G481" s="20">
        <v>524</v>
      </c>
      <c r="H481" s="33"/>
    </row>
    <row r="482" spans="2:8" ht="12">
      <c r="B482" s="21" t="s">
        <v>763</v>
      </c>
      <c r="C482" s="21" t="s">
        <v>137</v>
      </c>
      <c r="D482" s="17" t="s">
        <v>764</v>
      </c>
      <c r="E482" s="20" t="s">
        <v>69</v>
      </c>
      <c r="F482" s="20" t="s">
        <v>67</v>
      </c>
      <c r="G482" s="20">
        <v>524</v>
      </c>
      <c r="H482" s="33"/>
    </row>
    <row r="483" spans="2:8" ht="12">
      <c r="B483" s="21" t="s">
        <v>765</v>
      </c>
      <c r="C483" s="21" t="s">
        <v>137</v>
      </c>
      <c r="D483" s="17" t="s">
        <v>766</v>
      </c>
      <c r="E483" s="20" t="s">
        <v>69</v>
      </c>
      <c r="F483" s="20" t="s">
        <v>67</v>
      </c>
      <c r="G483" s="20">
        <v>524</v>
      </c>
      <c r="H483" s="33"/>
    </row>
    <row r="484" spans="2:8" ht="12">
      <c r="B484" s="21" t="s">
        <v>767</v>
      </c>
      <c r="C484" s="21" t="s">
        <v>137</v>
      </c>
      <c r="D484" s="142" t="s">
        <v>768</v>
      </c>
      <c r="E484" s="20" t="s">
        <v>69</v>
      </c>
      <c r="F484" s="20" t="s">
        <v>67</v>
      </c>
      <c r="G484" s="20">
        <v>524</v>
      </c>
      <c r="H484" s="33"/>
    </row>
    <row r="485" spans="2:8" ht="12">
      <c r="B485" s="21" t="s">
        <v>848</v>
      </c>
      <c r="C485" s="21" t="s">
        <v>137</v>
      </c>
      <c r="D485" s="104" t="s">
        <v>849</v>
      </c>
      <c r="E485" s="20" t="s">
        <v>69</v>
      </c>
      <c r="F485" s="20" t="s">
        <v>67</v>
      </c>
      <c r="G485" s="20">
        <v>524</v>
      </c>
      <c r="H485" s="33"/>
    </row>
    <row r="486" spans="2:8" ht="12">
      <c r="B486" s="21" t="s">
        <v>769</v>
      </c>
      <c r="C486" s="21" t="s">
        <v>137</v>
      </c>
      <c r="D486" s="17" t="s">
        <v>770</v>
      </c>
      <c r="E486" s="20" t="s">
        <v>69</v>
      </c>
      <c r="F486" s="20" t="s">
        <v>67</v>
      </c>
      <c r="G486" s="20">
        <v>524</v>
      </c>
      <c r="H486" s="33"/>
    </row>
    <row r="487" spans="2:8" ht="12">
      <c r="B487" s="21" t="s">
        <v>771</v>
      </c>
      <c r="C487" s="21" t="s">
        <v>137</v>
      </c>
      <c r="D487" s="17" t="s">
        <v>772</v>
      </c>
      <c r="E487" s="20" t="s">
        <v>69</v>
      </c>
      <c r="F487" s="20" t="s">
        <v>67</v>
      </c>
      <c r="G487" s="20">
        <v>524</v>
      </c>
      <c r="H487" s="33"/>
    </row>
    <row r="488" spans="2:8" ht="12">
      <c r="B488" s="21" t="s">
        <v>773</v>
      </c>
      <c r="C488" s="21" t="s">
        <v>137</v>
      </c>
      <c r="D488" s="17" t="s">
        <v>774</v>
      </c>
      <c r="E488" s="20" t="s">
        <v>69</v>
      </c>
      <c r="F488" s="20" t="s">
        <v>67</v>
      </c>
      <c r="G488" s="20">
        <v>524</v>
      </c>
      <c r="H488" s="33"/>
    </row>
    <row r="489" spans="2:8" ht="12">
      <c r="B489" s="21" t="s">
        <v>775</v>
      </c>
      <c r="C489" s="21" t="s">
        <v>137</v>
      </c>
      <c r="D489" s="17" t="s">
        <v>776</v>
      </c>
      <c r="E489" s="20" t="s">
        <v>69</v>
      </c>
      <c r="F489" s="20" t="s">
        <v>67</v>
      </c>
      <c r="G489" s="20">
        <v>524</v>
      </c>
      <c r="H489" s="33"/>
    </row>
    <row r="490" spans="2:8" ht="12">
      <c r="B490" s="21" t="s">
        <v>777</v>
      </c>
      <c r="C490" s="21" t="s">
        <v>137</v>
      </c>
      <c r="D490" s="17" t="s">
        <v>778</v>
      </c>
      <c r="E490" s="20" t="s">
        <v>69</v>
      </c>
      <c r="F490" s="20" t="s">
        <v>67</v>
      </c>
      <c r="G490" s="20">
        <v>524</v>
      </c>
      <c r="H490" s="33"/>
    </row>
    <row r="491" spans="2:8" ht="12">
      <c r="B491" s="21" t="s">
        <v>779</v>
      </c>
      <c r="C491" s="21" t="s">
        <v>137</v>
      </c>
      <c r="D491" s="17" t="s">
        <v>780</v>
      </c>
      <c r="E491" s="20" t="s">
        <v>69</v>
      </c>
      <c r="F491" s="20" t="s">
        <v>67</v>
      </c>
      <c r="G491" s="20">
        <v>524</v>
      </c>
      <c r="H491" s="33"/>
    </row>
    <row r="492" spans="2:8" ht="12">
      <c r="B492" s="21" t="s">
        <v>781</v>
      </c>
      <c r="C492" s="21" t="s">
        <v>137</v>
      </c>
      <c r="D492" s="17" t="s">
        <v>782</v>
      </c>
      <c r="E492" s="20" t="s">
        <v>69</v>
      </c>
      <c r="F492" s="20" t="s">
        <v>67</v>
      </c>
      <c r="G492" s="20">
        <v>524</v>
      </c>
      <c r="H492" s="33"/>
    </row>
    <row r="493" spans="2:8" ht="12">
      <c r="B493" s="21" t="s">
        <v>783</v>
      </c>
      <c r="C493" s="21" t="s">
        <v>137</v>
      </c>
      <c r="D493" s="17" t="s">
        <v>784</v>
      </c>
      <c r="E493" s="20" t="s">
        <v>69</v>
      </c>
      <c r="F493" s="20" t="s">
        <v>67</v>
      </c>
      <c r="G493" s="20">
        <v>524</v>
      </c>
      <c r="H493" s="33"/>
    </row>
    <row r="494" spans="2:8" ht="12">
      <c r="B494" s="21" t="s">
        <v>785</v>
      </c>
      <c r="C494" s="21" t="s">
        <v>137</v>
      </c>
      <c r="D494" s="17" t="s">
        <v>786</v>
      </c>
      <c r="E494" s="20" t="s">
        <v>69</v>
      </c>
      <c r="F494" s="20" t="s">
        <v>67</v>
      </c>
      <c r="G494" s="20">
        <v>524</v>
      </c>
      <c r="H494" s="33"/>
    </row>
    <row r="495" spans="2:8" ht="12">
      <c r="B495" s="21" t="s">
        <v>787</v>
      </c>
      <c r="C495" s="21" t="s">
        <v>137</v>
      </c>
      <c r="D495" s="17" t="s">
        <v>788</v>
      </c>
      <c r="E495" s="20" t="s">
        <v>69</v>
      </c>
      <c r="F495" s="20" t="s">
        <v>67</v>
      </c>
      <c r="G495" s="20">
        <v>524</v>
      </c>
      <c r="H495" s="33"/>
    </row>
    <row r="496" spans="2:8" ht="12">
      <c r="B496" s="21" t="s">
        <v>789</v>
      </c>
      <c r="C496" s="21" t="s">
        <v>137</v>
      </c>
      <c r="D496" s="17" t="s">
        <v>790</v>
      </c>
      <c r="E496" s="20" t="s">
        <v>69</v>
      </c>
      <c r="F496" s="20" t="s">
        <v>67</v>
      </c>
      <c r="G496" s="20">
        <v>524</v>
      </c>
      <c r="H496" s="33"/>
    </row>
    <row r="497" spans="2:8" ht="12">
      <c r="B497" s="21" t="s">
        <v>791</v>
      </c>
      <c r="C497" s="21" t="s">
        <v>137</v>
      </c>
      <c r="D497" s="17" t="s">
        <v>792</v>
      </c>
      <c r="E497" s="20" t="s">
        <v>69</v>
      </c>
      <c r="F497" s="20" t="s">
        <v>67</v>
      </c>
      <c r="G497" s="20">
        <v>524</v>
      </c>
      <c r="H497" s="33"/>
    </row>
    <row r="498" spans="2:8" ht="12">
      <c r="B498" s="21" t="s">
        <v>793</v>
      </c>
      <c r="C498" s="21" t="s">
        <v>137</v>
      </c>
      <c r="D498" s="17" t="s">
        <v>794</v>
      </c>
      <c r="E498" s="20" t="s">
        <v>69</v>
      </c>
      <c r="F498" s="20" t="s">
        <v>67</v>
      </c>
      <c r="G498" s="20">
        <v>524</v>
      </c>
      <c r="H498" s="33"/>
    </row>
    <row r="499" spans="2:8" ht="12">
      <c r="B499" s="21" t="s">
        <v>795</v>
      </c>
      <c r="C499" s="21" t="s">
        <v>137</v>
      </c>
      <c r="D499" s="17" t="s">
        <v>796</v>
      </c>
      <c r="E499" s="20" t="s">
        <v>69</v>
      </c>
      <c r="F499" s="20" t="s">
        <v>67</v>
      </c>
      <c r="G499" s="20">
        <v>524</v>
      </c>
      <c r="H499" s="33"/>
    </row>
    <row r="500" spans="2:8" ht="12">
      <c r="B500" s="21" t="s">
        <v>797</v>
      </c>
      <c r="C500" s="21" t="s">
        <v>137</v>
      </c>
      <c r="D500" s="17" t="s">
        <v>798</v>
      </c>
      <c r="E500" s="20" t="s">
        <v>69</v>
      </c>
      <c r="F500" s="20" t="s">
        <v>67</v>
      </c>
      <c r="G500" s="20">
        <v>524</v>
      </c>
      <c r="H500" s="33"/>
    </row>
    <row r="501" spans="2:8" ht="12">
      <c r="B501" s="21" t="s">
        <v>799</v>
      </c>
      <c r="C501" s="21" t="s">
        <v>137</v>
      </c>
      <c r="D501" s="17" t="s">
        <v>800</v>
      </c>
      <c r="E501" s="20" t="s">
        <v>69</v>
      </c>
      <c r="F501" s="20" t="s">
        <v>67</v>
      </c>
      <c r="G501" s="20">
        <v>524</v>
      </c>
      <c r="H501" s="33"/>
    </row>
    <row r="502" spans="2:8" ht="12">
      <c r="B502" s="21" t="s">
        <v>801</v>
      </c>
      <c r="C502" s="21" t="s">
        <v>137</v>
      </c>
      <c r="D502" s="17" t="s">
        <v>802</v>
      </c>
      <c r="E502" s="20" t="s">
        <v>69</v>
      </c>
      <c r="F502" s="20" t="s">
        <v>67</v>
      </c>
      <c r="G502" s="20">
        <v>524</v>
      </c>
      <c r="H502" s="33"/>
    </row>
    <row r="503" spans="2:8" ht="12">
      <c r="B503" s="21" t="s">
        <v>803</v>
      </c>
      <c r="C503" s="21" t="s">
        <v>137</v>
      </c>
      <c r="D503" s="17" t="s">
        <v>804</v>
      </c>
      <c r="E503" s="20" t="s">
        <v>69</v>
      </c>
      <c r="F503" s="20" t="s">
        <v>67</v>
      </c>
      <c r="G503" s="20">
        <v>524</v>
      </c>
      <c r="H503" s="33"/>
    </row>
    <row r="504" spans="2:8" ht="12">
      <c r="B504" s="21" t="s">
        <v>805</v>
      </c>
      <c r="C504" s="21" t="s">
        <v>137</v>
      </c>
      <c r="D504" s="17" t="s">
        <v>806</v>
      </c>
      <c r="E504" s="20" t="s">
        <v>69</v>
      </c>
      <c r="F504" s="20" t="s">
        <v>67</v>
      </c>
      <c r="G504" s="20">
        <v>524</v>
      </c>
      <c r="H504" s="33"/>
    </row>
    <row r="505" spans="2:8" ht="12">
      <c r="B505" s="21" t="s">
        <v>807</v>
      </c>
      <c r="C505" s="21" t="s">
        <v>137</v>
      </c>
      <c r="D505" s="17" t="s">
        <v>808</v>
      </c>
      <c r="E505" s="20" t="s">
        <v>69</v>
      </c>
      <c r="F505" s="20" t="s">
        <v>67</v>
      </c>
      <c r="G505" s="20">
        <v>524</v>
      </c>
      <c r="H505" s="33"/>
    </row>
    <row r="506" spans="2:8" ht="12">
      <c r="B506" s="21" t="s">
        <v>91</v>
      </c>
      <c r="C506" s="21" t="s">
        <v>136</v>
      </c>
      <c r="D506" s="17" t="s">
        <v>808</v>
      </c>
      <c r="E506" s="20" t="s">
        <v>69</v>
      </c>
      <c r="F506" s="20" t="s">
        <v>67</v>
      </c>
      <c r="G506" s="20">
        <v>524</v>
      </c>
      <c r="H506" s="33"/>
    </row>
    <row r="507" spans="2:8" ht="12">
      <c r="B507" s="21" t="s">
        <v>508</v>
      </c>
      <c r="C507" s="21" t="s">
        <v>134</v>
      </c>
      <c r="D507" s="17" t="s">
        <v>509</v>
      </c>
      <c r="E507" s="20" t="s">
        <v>69</v>
      </c>
      <c r="F507" s="20" t="s">
        <v>66</v>
      </c>
      <c r="G507" s="20">
        <v>526</v>
      </c>
      <c r="H507" s="33"/>
    </row>
    <row r="508" spans="2:8" ht="12">
      <c r="B508" s="21" t="s">
        <v>510</v>
      </c>
      <c r="C508" s="21" t="s">
        <v>134</v>
      </c>
      <c r="D508" s="17" t="s">
        <v>511</v>
      </c>
      <c r="E508" s="20" t="s">
        <v>69</v>
      </c>
      <c r="F508" s="20" t="s">
        <v>66</v>
      </c>
      <c r="G508" s="20">
        <v>526</v>
      </c>
      <c r="H508" s="33"/>
    </row>
    <row r="509" spans="2:8" ht="12">
      <c r="B509" s="21" t="s">
        <v>512</v>
      </c>
      <c r="C509" s="21" t="s">
        <v>134</v>
      </c>
      <c r="D509" s="17" t="s">
        <v>513</v>
      </c>
      <c r="E509" s="20" t="s">
        <v>69</v>
      </c>
      <c r="F509" s="20" t="s">
        <v>66</v>
      </c>
      <c r="G509" s="20">
        <v>526</v>
      </c>
      <c r="H509" s="33"/>
    </row>
    <row r="510" spans="2:8" ht="12">
      <c r="B510" s="21" t="s">
        <v>514</v>
      </c>
      <c r="C510" s="21" t="s">
        <v>134</v>
      </c>
      <c r="D510" s="17" t="s">
        <v>515</v>
      </c>
      <c r="E510" s="20" t="s">
        <v>69</v>
      </c>
      <c r="F510" s="20" t="s">
        <v>66</v>
      </c>
      <c r="G510" s="20">
        <v>526</v>
      </c>
      <c r="H510" s="33"/>
    </row>
    <row r="511" spans="2:8" ht="12">
      <c r="B511" s="21" t="s">
        <v>516</v>
      </c>
      <c r="C511" s="21" t="s">
        <v>134</v>
      </c>
      <c r="D511" s="17" t="s">
        <v>517</v>
      </c>
      <c r="E511" s="20" t="s">
        <v>69</v>
      </c>
      <c r="F511" s="20" t="s">
        <v>66</v>
      </c>
      <c r="G511" s="20">
        <v>526</v>
      </c>
      <c r="H511" s="33"/>
    </row>
    <row r="512" spans="2:8" ht="12">
      <c r="B512" s="21" t="s">
        <v>518</v>
      </c>
      <c r="C512" s="21" t="s">
        <v>134</v>
      </c>
      <c r="D512" s="17" t="s">
        <v>519</v>
      </c>
      <c r="E512" s="20" t="s">
        <v>69</v>
      </c>
      <c r="F512" s="20" t="s">
        <v>66</v>
      </c>
      <c r="G512" s="20">
        <v>526</v>
      </c>
      <c r="H512" s="33"/>
    </row>
    <row r="513" spans="2:8" ht="12">
      <c r="B513" s="21" t="s">
        <v>520</v>
      </c>
      <c r="C513" s="21" t="s">
        <v>134</v>
      </c>
      <c r="D513" s="17" t="s">
        <v>521</v>
      </c>
      <c r="E513" s="20" t="s">
        <v>69</v>
      </c>
      <c r="F513" s="20" t="s">
        <v>66</v>
      </c>
      <c r="G513" s="20">
        <v>526</v>
      </c>
      <c r="H513" s="33"/>
    </row>
    <row r="514" spans="2:8" ht="12">
      <c r="B514" s="21" t="s">
        <v>522</v>
      </c>
      <c r="C514" s="21" t="s">
        <v>134</v>
      </c>
      <c r="D514" s="17" t="s">
        <v>523</v>
      </c>
      <c r="E514" s="20" t="s">
        <v>69</v>
      </c>
      <c r="F514" s="20" t="s">
        <v>66</v>
      </c>
      <c r="G514" s="20">
        <v>526</v>
      </c>
      <c r="H514" s="33"/>
    </row>
    <row r="515" spans="2:8" ht="12">
      <c r="B515" s="21" t="s">
        <v>524</v>
      </c>
      <c r="C515" s="21" t="s">
        <v>134</v>
      </c>
      <c r="D515" s="17" t="s">
        <v>525</v>
      </c>
      <c r="E515" s="20" t="s">
        <v>69</v>
      </c>
      <c r="F515" s="20" t="s">
        <v>66</v>
      </c>
      <c r="G515" s="20">
        <v>526</v>
      </c>
      <c r="H515" s="33"/>
    </row>
    <row r="516" spans="2:8" ht="12">
      <c r="B516" s="21" t="s">
        <v>526</v>
      </c>
      <c r="C516" s="21" t="s">
        <v>134</v>
      </c>
      <c r="D516" s="17" t="s">
        <v>527</v>
      </c>
      <c r="E516" s="20" t="s">
        <v>69</v>
      </c>
      <c r="F516" s="20" t="s">
        <v>66</v>
      </c>
      <c r="G516" s="20">
        <v>526</v>
      </c>
      <c r="H516" s="33"/>
    </row>
    <row r="517" spans="2:8" ht="12">
      <c r="B517" s="21" t="s">
        <v>528</v>
      </c>
      <c r="C517" s="21" t="s">
        <v>134</v>
      </c>
      <c r="D517" s="17" t="s">
        <v>529</v>
      </c>
      <c r="E517" s="20" t="s">
        <v>69</v>
      </c>
      <c r="F517" s="20" t="s">
        <v>66</v>
      </c>
      <c r="G517" s="20">
        <v>526</v>
      </c>
      <c r="H517" s="33"/>
    </row>
    <row r="518" spans="2:8" ht="12">
      <c r="B518" s="21" t="s">
        <v>415</v>
      </c>
      <c r="C518" s="21" t="s">
        <v>135</v>
      </c>
      <c r="D518" s="17" t="s">
        <v>416</v>
      </c>
      <c r="E518" s="20"/>
      <c r="F518" s="20" t="s">
        <v>65</v>
      </c>
      <c r="G518" s="20">
        <v>803</v>
      </c>
      <c r="H518" s="33"/>
    </row>
    <row r="519" spans="2:8" ht="12">
      <c r="B519" s="21" t="s">
        <v>417</v>
      </c>
      <c r="C519" s="21" t="s">
        <v>135</v>
      </c>
      <c r="D519" s="17" t="s">
        <v>418</v>
      </c>
      <c r="E519" s="20"/>
      <c r="F519" s="20" t="s">
        <v>65</v>
      </c>
      <c r="G519" s="20">
        <v>803</v>
      </c>
      <c r="H519" s="33"/>
    </row>
    <row r="520" spans="2:8" ht="12">
      <c r="B520" s="21" t="s">
        <v>419</v>
      </c>
      <c r="C520" s="21" t="s">
        <v>135</v>
      </c>
      <c r="D520" s="17" t="s">
        <v>420</v>
      </c>
      <c r="E520" s="20"/>
      <c r="F520" s="20" t="s">
        <v>65</v>
      </c>
      <c r="G520" s="20">
        <v>826</v>
      </c>
      <c r="H520" s="33"/>
    </row>
    <row r="521" spans="2:8" ht="12">
      <c r="B521" s="21" t="s">
        <v>421</v>
      </c>
      <c r="C521" s="21" t="s">
        <v>135</v>
      </c>
      <c r="D521" s="17" t="s">
        <v>422</v>
      </c>
      <c r="E521" s="20"/>
      <c r="F521" s="20" t="s">
        <v>65</v>
      </c>
      <c r="G521" s="20">
        <v>826</v>
      </c>
      <c r="H521" s="33"/>
    </row>
    <row r="522" spans="2:8" ht="12">
      <c r="B522" s="21" t="s">
        <v>423</v>
      </c>
      <c r="C522" s="21" t="s">
        <v>135</v>
      </c>
      <c r="D522" s="17" t="s">
        <v>424</v>
      </c>
      <c r="E522" s="20"/>
      <c r="F522" s="20" t="s">
        <v>65</v>
      </c>
      <c r="G522" s="20">
        <v>826</v>
      </c>
      <c r="H522" s="33"/>
    </row>
    <row r="523" spans="2:8" ht="12">
      <c r="B523" s="21" t="s">
        <v>425</v>
      </c>
      <c r="C523" s="21" t="s">
        <v>135</v>
      </c>
      <c r="D523" s="17" t="s">
        <v>426</v>
      </c>
      <c r="E523" s="20"/>
      <c r="F523" s="20" t="s">
        <v>65</v>
      </c>
      <c r="G523" s="20">
        <v>826</v>
      </c>
      <c r="H523" s="33"/>
    </row>
    <row r="524" spans="2:8" ht="12">
      <c r="B524" s="21" t="s">
        <v>427</v>
      </c>
      <c r="C524" s="21" t="s">
        <v>135</v>
      </c>
      <c r="D524" s="17" t="s">
        <v>428</v>
      </c>
      <c r="E524" s="20"/>
      <c r="F524" s="20" t="s">
        <v>65</v>
      </c>
      <c r="G524" s="20">
        <v>826</v>
      </c>
      <c r="H524" s="33"/>
    </row>
    <row r="525" spans="2:8" ht="12">
      <c r="B525" s="21" t="s">
        <v>429</v>
      </c>
      <c r="C525" s="21" t="s">
        <v>135</v>
      </c>
      <c r="D525" s="17" t="s">
        <v>430</v>
      </c>
      <c r="E525" s="20"/>
      <c r="F525" s="20" t="s">
        <v>65</v>
      </c>
      <c r="G525" s="20">
        <v>826</v>
      </c>
      <c r="H525" s="33"/>
    </row>
    <row r="526" spans="2:8" ht="12">
      <c r="B526" s="21" t="s">
        <v>431</v>
      </c>
      <c r="C526" s="21" t="s">
        <v>135</v>
      </c>
      <c r="D526" s="17" t="s">
        <v>432</v>
      </c>
      <c r="E526" s="20"/>
      <c r="F526" s="20" t="s">
        <v>65</v>
      </c>
      <c r="G526" s="20">
        <v>826</v>
      </c>
      <c r="H526" s="33"/>
    </row>
    <row r="527" spans="2:8" ht="12">
      <c r="B527" s="21" t="s">
        <v>433</v>
      </c>
      <c r="C527" s="21" t="s">
        <v>135</v>
      </c>
      <c r="D527" s="17" t="s">
        <v>434</v>
      </c>
      <c r="E527" s="20"/>
      <c r="F527" s="20" t="s">
        <v>65</v>
      </c>
      <c r="G527" s="20">
        <v>826</v>
      </c>
      <c r="H527" s="33"/>
    </row>
    <row r="528" spans="2:8" ht="12">
      <c r="B528" s="21" t="s">
        <v>435</v>
      </c>
      <c r="C528" s="21" t="s">
        <v>135</v>
      </c>
      <c r="D528" s="17" t="s">
        <v>436</v>
      </c>
      <c r="E528" s="20"/>
      <c r="F528" s="20" t="s">
        <v>65</v>
      </c>
      <c r="G528" s="20">
        <v>826</v>
      </c>
      <c r="H528" s="33"/>
    </row>
    <row r="529" spans="2:8" ht="12">
      <c r="B529" s="21" t="s">
        <v>437</v>
      </c>
      <c r="C529" s="21" t="s">
        <v>135</v>
      </c>
      <c r="D529" s="17" t="s">
        <v>438</v>
      </c>
      <c r="E529" s="20"/>
      <c r="F529" s="20" t="s">
        <v>65</v>
      </c>
      <c r="G529" s="20">
        <v>826</v>
      </c>
      <c r="H529" s="33"/>
    </row>
    <row r="530" spans="2:8" ht="12">
      <c r="B530" s="21" t="s">
        <v>439</v>
      </c>
      <c r="C530" s="21" t="s">
        <v>135</v>
      </c>
      <c r="D530" s="17" t="s">
        <v>440</v>
      </c>
      <c r="E530" s="20"/>
      <c r="F530" s="20" t="s">
        <v>65</v>
      </c>
      <c r="G530" s="20">
        <v>826</v>
      </c>
      <c r="H530" s="33"/>
    </row>
    <row r="531" spans="2:8" ht="12">
      <c r="B531" s="21" t="s">
        <v>441</v>
      </c>
      <c r="C531" s="21" t="s">
        <v>135</v>
      </c>
      <c r="D531" s="17" t="s">
        <v>442</v>
      </c>
      <c r="E531" s="20"/>
      <c r="F531" s="20" t="s">
        <v>65</v>
      </c>
      <c r="G531" s="20">
        <v>826</v>
      </c>
      <c r="H531" s="33"/>
    </row>
    <row r="532" spans="2:8" ht="12">
      <c r="B532" s="21" t="s">
        <v>443</v>
      </c>
      <c r="C532" s="21" t="s">
        <v>135</v>
      </c>
      <c r="D532" s="17" t="s">
        <v>444</v>
      </c>
      <c r="E532" s="20"/>
      <c r="F532" s="20" t="s">
        <v>65</v>
      </c>
      <c r="G532" s="20">
        <v>826</v>
      </c>
      <c r="H532" s="33"/>
    </row>
    <row r="533" spans="2:8" ht="12">
      <c r="B533" s="21" t="s">
        <v>445</v>
      </c>
      <c r="C533" s="21" t="s">
        <v>135</v>
      </c>
      <c r="D533" s="17" t="s">
        <v>446</v>
      </c>
      <c r="E533" s="20"/>
      <c r="F533" s="20" t="s">
        <v>65</v>
      </c>
      <c r="G533" s="20">
        <v>826</v>
      </c>
      <c r="H533" s="33"/>
    </row>
    <row r="534" spans="2:8" ht="12">
      <c r="B534" s="21" t="s">
        <v>447</v>
      </c>
      <c r="C534" s="21" t="s">
        <v>135</v>
      </c>
      <c r="D534" s="17" t="s">
        <v>448</v>
      </c>
      <c r="E534" s="20"/>
      <c r="F534" s="20" t="s">
        <v>65</v>
      </c>
      <c r="G534" s="20">
        <v>826</v>
      </c>
      <c r="H534" s="33"/>
    </row>
    <row r="535" spans="2:8" ht="12">
      <c r="B535" s="21" t="s">
        <v>841</v>
      </c>
      <c r="C535" s="21" t="s">
        <v>135</v>
      </c>
      <c r="D535" s="17" t="s">
        <v>842</v>
      </c>
      <c r="E535" s="20"/>
      <c r="F535" s="20" t="s">
        <v>65</v>
      </c>
      <c r="G535" s="20">
        <v>826</v>
      </c>
      <c r="H535" s="33"/>
    </row>
    <row r="536" spans="2:8" ht="12">
      <c r="B536" s="21" t="s">
        <v>449</v>
      </c>
      <c r="C536" s="21" t="s">
        <v>135</v>
      </c>
      <c r="D536" s="17" t="s">
        <v>450</v>
      </c>
      <c r="E536" s="20"/>
      <c r="F536" s="20" t="s">
        <v>65</v>
      </c>
      <c r="G536" s="20">
        <v>826</v>
      </c>
      <c r="H536" s="33"/>
    </row>
    <row r="537" spans="2:8" ht="12">
      <c r="B537" s="21" t="s">
        <v>451</v>
      </c>
      <c r="C537" s="21" t="s">
        <v>135</v>
      </c>
      <c r="D537" s="17" t="s">
        <v>277</v>
      </c>
      <c r="E537" s="20"/>
      <c r="F537" s="20" t="s">
        <v>65</v>
      </c>
      <c r="G537" s="20">
        <v>826</v>
      </c>
      <c r="H537" s="33"/>
    </row>
    <row r="538" spans="2:8" ht="12">
      <c r="B538" s="21" t="s">
        <v>883</v>
      </c>
      <c r="C538" s="21" t="s">
        <v>135</v>
      </c>
      <c r="D538" s="17" t="s">
        <v>885</v>
      </c>
      <c r="E538" s="20"/>
      <c r="F538" s="20" t="s">
        <v>887</v>
      </c>
      <c r="G538" s="20">
        <v>840</v>
      </c>
      <c r="H538" s="33"/>
    </row>
    <row r="539" spans="2:8" ht="12">
      <c r="B539" s="21" t="s">
        <v>884</v>
      </c>
      <c r="C539" s="21" t="s">
        <v>135</v>
      </c>
      <c r="D539" s="17" t="s">
        <v>886</v>
      </c>
      <c r="E539" s="20"/>
      <c r="F539" s="20" t="s">
        <v>887</v>
      </c>
      <c r="G539" s="20">
        <v>840</v>
      </c>
      <c r="H539" s="33"/>
    </row>
    <row r="540" spans="2:8" ht="12">
      <c r="B540" s="21" t="s">
        <v>452</v>
      </c>
      <c r="C540" s="21" t="s">
        <v>135</v>
      </c>
      <c r="D540" s="17" t="s">
        <v>453</v>
      </c>
      <c r="E540" s="20"/>
      <c r="F540" s="20" t="s">
        <v>65</v>
      </c>
      <c r="G540" s="20">
        <v>857</v>
      </c>
      <c r="H540" s="33"/>
    </row>
    <row r="541" spans="2:8" ht="12">
      <c r="B541" s="21" t="s">
        <v>454</v>
      </c>
      <c r="C541" s="21" t="s">
        <v>135</v>
      </c>
      <c r="D541" s="17" t="s">
        <v>455</v>
      </c>
      <c r="E541" s="20"/>
      <c r="F541" s="20" t="s">
        <v>65</v>
      </c>
      <c r="G541" s="20">
        <v>857</v>
      </c>
      <c r="H541" s="33"/>
    </row>
    <row r="542" spans="2:8" ht="12">
      <c r="B542" s="21" t="s">
        <v>456</v>
      </c>
      <c r="C542" s="21" t="s">
        <v>135</v>
      </c>
      <c r="D542" s="17" t="s">
        <v>457</v>
      </c>
      <c r="E542" s="20"/>
      <c r="F542" s="20" t="s">
        <v>65</v>
      </c>
      <c r="G542" s="20">
        <v>857</v>
      </c>
      <c r="H542" s="33"/>
    </row>
    <row r="543" spans="2:8" ht="12">
      <c r="B543" s="21" t="s">
        <v>458</v>
      </c>
      <c r="C543" s="21" t="s">
        <v>135</v>
      </c>
      <c r="D543" s="17" t="s">
        <v>459</v>
      </c>
      <c r="E543" s="20"/>
      <c r="F543" s="20" t="s">
        <v>65</v>
      </c>
      <c r="G543" s="20">
        <v>857</v>
      </c>
      <c r="H543" s="33"/>
    </row>
    <row r="544" spans="2:8" ht="12">
      <c r="B544" s="21" t="s">
        <v>460</v>
      </c>
      <c r="C544" s="21" t="s">
        <v>135</v>
      </c>
      <c r="D544" s="17" t="s">
        <v>459</v>
      </c>
      <c r="E544" s="20"/>
      <c r="F544" s="20" t="s">
        <v>65</v>
      </c>
      <c r="G544" s="20">
        <v>857</v>
      </c>
      <c r="H544" s="33"/>
    </row>
    <row r="545" spans="2:8" ht="12">
      <c r="B545" s="21" t="s">
        <v>938</v>
      </c>
      <c r="C545" s="21" t="s">
        <v>135</v>
      </c>
      <c r="D545" t="s">
        <v>939</v>
      </c>
      <c r="E545" s="20"/>
      <c r="F545" s="20" t="s">
        <v>65</v>
      </c>
      <c r="G545" s="20">
        <v>861</v>
      </c>
      <c r="H545" s="33"/>
    </row>
    <row r="546" spans="2:8" ht="12">
      <c r="B546" s="21" t="s">
        <v>461</v>
      </c>
      <c r="C546" s="21" t="s">
        <v>135</v>
      </c>
      <c r="D546" s="17" t="s">
        <v>462</v>
      </c>
      <c r="E546" s="20"/>
      <c r="F546" s="20" t="s">
        <v>65</v>
      </c>
      <c r="G546" s="20">
        <v>880</v>
      </c>
      <c r="H546" s="33"/>
    </row>
    <row r="547" spans="2:8" ht="12">
      <c r="B547" s="21" t="s">
        <v>463</v>
      </c>
      <c r="C547" s="21" t="s">
        <v>135</v>
      </c>
      <c r="D547" s="17" t="s">
        <v>464</v>
      </c>
      <c r="E547" s="20"/>
      <c r="F547" s="20" t="s">
        <v>65</v>
      </c>
      <c r="G547" s="20">
        <v>880</v>
      </c>
      <c r="H547" s="33"/>
    </row>
    <row r="548" spans="2:8" ht="12">
      <c r="B548" s="21" t="s">
        <v>465</v>
      </c>
      <c r="C548" s="21" t="s">
        <v>135</v>
      </c>
      <c r="D548" s="17" t="s">
        <v>466</v>
      </c>
      <c r="E548" s="20"/>
      <c r="F548" s="20" t="s">
        <v>65</v>
      </c>
      <c r="G548" s="20">
        <v>880</v>
      </c>
      <c r="H548" s="33"/>
    </row>
    <row r="549" spans="2:8" ht="12">
      <c r="B549" s="21" t="s">
        <v>467</v>
      </c>
      <c r="C549" s="21" t="s">
        <v>135</v>
      </c>
      <c r="D549" s="17" t="s">
        <v>468</v>
      </c>
      <c r="E549" s="20"/>
      <c r="F549" s="20" t="s">
        <v>65</v>
      </c>
      <c r="G549" s="20">
        <v>880</v>
      </c>
      <c r="H549" s="33"/>
    </row>
    <row r="550" spans="2:8" ht="12">
      <c r="B550" s="21" t="s">
        <v>530</v>
      </c>
      <c r="C550" s="21" t="s">
        <v>134</v>
      </c>
      <c r="D550" s="17" t="s">
        <v>531</v>
      </c>
      <c r="E550" s="20" t="s">
        <v>69</v>
      </c>
      <c r="F550" s="20" t="s">
        <v>66</v>
      </c>
      <c r="G550" s="20">
        <v>884</v>
      </c>
      <c r="H550" s="33"/>
    </row>
    <row r="551" spans="2:8" ht="12">
      <c r="B551" s="21" t="s">
        <v>532</v>
      </c>
      <c r="C551" s="21" t="s">
        <v>134</v>
      </c>
      <c r="D551" s="17" t="s">
        <v>533</v>
      </c>
      <c r="E551" s="20" t="s">
        <v>69</v>
      </c>
      <c r="F551" s="20" t="s">
        <v>66</v>
      </c>
      <c r="G551" s="20">
        <v>884</v>
      </c>
      <c r="H551" s="33"/>
    </row>
    <row r="552" spans="2:8" ht="12">
      <c r="B552" s="21" t="s">
        <v>534</v>
      </c>
      <c r="C552" s="21" t="s">
        <v>134</v>
      </c>
      <c r="D552" s="17" t="s">
        <v>535</v>
      </c>
      <c r="E552" s="20" t="s">
        <v>69</v>
      </c>
      <c r="F552" s="20" t="s">
        <v>66</v>
      </c>
      <c r="G552" s="20">
        <v>884</v>
      </c>
      <c r="H552" s="33"/>
    </row>
    <row r="553" spans="2:8" ht="12">
      <c r="B553" s="21" t="s">
        <v>536</v>
      </c>
      <c r="C553" s="21" t="s">
        <v>134</v>
      </c>
      <c r="D553" s="17" t="s">
        <v>537</v>
      </c>
      <c r="E553" s="20" t="s">
        <v>69</v>
      </c>
      <c r="F553" s="20" t="s">
        <v>66</v>
      </c>
      <c r="G553" s="20">
        <v>884</v>
      </c>
      <c r="H553" s="33"/>
    </row>
    <row r="554" spans="2:8" ht="12">
      <c r="B554" s="21" t="s">
        <v>538</v>
      </c>
      <c r="C554" s="21" t="s">
        <v>134</v>
      </c>
      <c r="D554" s="17" t="s">
        <v>539</v>
      </c>
      <c r="E554" s="20" t="s">
        <v>69</v>
      </c>
      <c r="F554" s="20" t="s">
        <v>66</v>
      </c>
      <c r="G554" s="20">
        <v>884</v>
      </c>
      <c r="H554" s="33"/>
    </row>
    <row r="555" spans="2:8" ht="12">
      <c r="B555" s="21" t="s">
        <v>540</v>
      </c>
      <c r="C555" s="21" t="s">
        <v>134</v>
      </c>
      <c r="D555" s="17" t="s">
        <v>541</v>
      </c>
      <c r="E555" s="20" t="s">
        <v>69</v>
      </c>
      <c r="F555" s="20" t="s">
        <v>66</v>
      </c>
      <c r="G555" s="20">
        <v>884</v>
      </c>
      <c r="H555" s="33"/>
    </row>
    <row r="556" spans="2:8" ht="12">
      <c r="B556" s="21" t="s">
        <v>542</v>
      </c>
      <c r="C556" s="21" t="s">
        <v>134</v>
      </c>
      <c r="D556" s="17" t="s">
        <v>543</v>
      </c>
      <c r="E556" s="20" t="s">
        <v>69</v>
      </c>
      <c r="F556" s="20" t="s">
        <v>66</v>
      </c>
      <c r="G556" s="20">
        <v>884</v>
      </c>
      <c r="H556" s="33"/>
    </row>
    <row r="557" spans="2:8" ht="12">
      <c r="B557" s="21" t="s">
        <v>544</v>
      </c>
      <c r="C557" s="21" t="s">
        <v>134</v>
      </c>
      <c r="D557" s="17" t="s">
        <v>545</v>
      </c>
      <c r="E557" s="20" t="s">
        <v>69</v>
      </c>
      <c r="F557" s="20" t="s">
        <v>66</v>
      </c>
      <c r="G557" s="20">
        <v>884</v>
      </c>
      <c r="H557" s="33"/>
    </row>
    <row r="558" spans="2:8" ht="12">
      <c r="B558" s="21" t="s">
        <v>546</v>
      </c>
      <c r="C558" s="21" t="s">
        <v>134</v>
      </c>
      <c r="D558" s="17" t="s">
        <v>547</v>
      </c>
      <c r="E558" s="20" t="s">
        <v>69</v>
      </c>
      <c r="F558" s="20" t="s">
        <v>66</v>
      </c>
      <c r="G558" s="20">
        <v>884</v>
      </c>
      <c r="H558" s="33"/>
    </row>
    <row r="559" spans="2:8" ht="12">
      <c r="B559" s="21" t="s">
        <v>548</v>
      </c>
      <c r="C559" s="21" t="s">
        <v>134</v>
      </c>
      <c r="D559" s="17" t="s">
        <v>549</v>
      </c>
      <c r="E559" s="20" t="s">
        <v>69</v>
      </c>
      <c r="F559" s="20" t="s">
        <v>66</v>
      </c>
      <c r="G559" s="20">
        <v>884</v>
      </c>
      <c r="H559" s="33"/>
    </row>
    <row r="560" spans="2:8" ht="12">
      <c r="B560" s="21" t="s">
        <v>550</v>
      </c>
      <c r="C560" s="21" t="s">
        <v>134</v>
      </c>
      <c r="D560" s="17" t="s">
        <v>551</v>
      </c>
      <c r="E560" s="20" t="s">
        <v>69</v>
      </c>
      <c r="F560" s="20" t="s">
        <v>66</v>
      </c>
      <c r="G560" s="20">
        <v>884</v>
      </c>
      <c r="H560" s="33"/>
    </row>
    <row r="561" spans="2:8" ht="12">
      <c r="B561" s="21" t="s">
        <v>552</v>
      </c>
      <c r="C561" s="21" t="s">
        <v>134</v>
      </c>
      <c r="D561" s="17" t="s">
        <v>553</v>
      </c>
      <c r="E561" s="20" t="s">
        <v>69</v>
      </c>
      <c r="F561" s="20" t="s">
        <v>66</v>
      </c>
      <c r="G561" s="20">
        <v>884</v>
      </c>
      <c r="H561" s="33"/>
    </row>
    <row r="562" spans="2:8" ht="12">
      <c r="B562" s="21" t="s">
        <v>554</v>
      </c>
      <c r="C562" s="21" t="s">
        <v>134</v>
      </c>
      <c r="D562" s="17" t="s">
        <v>555</v>
      </c>
      <c r="E562" s="20" t="s">
        <v>69</v>
      </c>
      <c r="F562" s="20" t="s">
        <v>66</v>
      </c>
      <c r="G562" s="20">
        <v>884</v>
      </c>
      <c r="H562" s="33"/>
    </row>
    <row r="563" spans="2:8" ht="12">
      <c r="B563" s="21" t="s">
        <v>556</v>
      </c>
      <c r="C563" s="21" t="s">
        <v>134</v>
      </c>
      <c r="D563" s="17" t="s">
        <v>557</v>
      </c>
      <c r="E563" s="20" t="s">
        <v>69</v>
      </c>
      <c r="F563" s="20" t="s">
        <v>66</v>
      </c>
      <c r="G563" s="20">
        <v>884</v>
      </c>
      <c r="H563" s="33"/>
    </row>
    <row r="564" spans="2:8" ht="12">
      <c r="B564" s="21" t="s">
        <v>558</v>
      </c>
      <c r="C564" s="21" t="s">
        <v>134</v>
      </c>
      <c r="D564" s="17" t="s">
        <v>559</v>
      </c>
      <c r="E564" s="20" t="s">
        <v>69</v>
      </c>
      <c r="F564" s="20" t="s">
        <v>66</v>
      </c>
      <c r="G564" s="20">
        <v>884</v>
      </c>
      <c r="H564" s="33"/>
    </row>
    <row r="565" spans="2:8" ht="12">
      <c r="B565" s="21" t="s">
        <v>560</v>
      </c>
      <c r="C565" s="21" t="s">
        <v>134</v>
      </c>
      <c r="D565" s="17" t="s">
        <v>561</v>
      </c>
      <c r="E565" s="20" t="s">
        <v>69</v>
      </c>
      <c r="F565" s="20" t="s">
        <v>66</v>
      </c>
      <c r="G565" s="20">
        <v>884</v>
      </c>
      <c r="H565" s="33"/>
    </row>
    <row r="566" spans="2:8" ht="12">
      <c r="B566" s="21" t="s">
        <v>562</v>
      </c>
      <c r="C566" s="21" t="s">
        <v>134</v>
      </c>
      <c r="D566" s="17" t="s">
        <v>563</v>
      </c>
      <c r="E566" s="20" t="s">
        <v>69</v>
      </c>
      <c r="F566" s="20" t="s">
        <v>66</v>
      </c>
      <c r="G566" s="20">
        <v>884</v>
      </c>
      <c r="H566" s="33"/>
    </row>
    <row r="567" spans="2:8" ht="12">
      <c r="B567" s="21" t="s">
        <v>809</v>
      </c>
      <c r="C567" s="21" t="s">
        <v>135</v>
      </c>
      <c r="D567" s="17" t="s">
        <v>810</v>
      </c>
      <c r="E567" s="20"/>
      <c r="F567" s="20" t="s">
        <v>67</v>
      </c>
      <c r="G567" s="20">
        <v>892</v>
      </c>
      <c r="H567" s="33"/>
    </row>
    <row r="568" spans="2:8" ht="12">
      <c r="B568" s="21" t="s">
        <v>811</v>
      </c>
      <c r="C568" s="21" t="s">
        <v>135</v>
      </c>
      <c r="D568" s="17" t="s">
        <v>810</v>
      </c>
      <c r="E568" s="20"/>
      <c r="F568" s="20" t="s">
        <v>67</v>
      </c>
      <c r="G568" s="20">
        <v>892</v>
      </c>
      <c r="H568" s="33"/>
    </row>
    <row r="569" spans="2:8" ht="12">
      <c r="B569" s="21" t="s">
        <v>812</v>
      </c>
      <c r="C569" s="21" t="s">
        <v>135</v>
      </c>
      <c r="D569" s="17" t="s">
        <v>813</v>
      </c>
      <c r="E569" s="20"/>
      <c r="F569" s="20" t="s">
        <v>67</v>
      </c>
      <c r="G569" s="20">
        <v>892</v>
      </c>
      <c r="H569" s="33"/>
    </row>
    <row r="570" spans="2:8" ht="12">
      <c r="B570" s="21" t="s">
        <v>814</v>
      </c>
      <c r="C570" s="21" t="s">
        <v>134</v>
      </c>
      <c r="D570" s="17" t="s">
        <v>810</v>
      </c>
      <c r="E570" s="20" t="s">
        <v>69</v>
      </c>
      <c r="F570" s="20" t="s">
        <v>67</v>
      </c>
      <c r="G570" s="20">
        <v>892</v>
      </c>
      <c r="H570" s="33"/>
    </row>
    <row r="571" spans="2:8" ht="12">
      <c r="B571" s="21" t="s">
        <v>815</v>
      </c>
      <c r="C571" s="21" t="s">
        <v>134</v>
      </c>
      <c r="D571" s="17" t="s">
        <v>813</v>
      </c>
      <c r="E571" s="20" t="s">
        <v>69</v>
      </c>
      <c r="F571" s="20" t="s">
        <v>67</v>
      </c>
      <c r="G571" s="20">
        <v>892</v>
      </c>
      <c r="H571" s="33"/>
    </row>
    <row r="572" spans="2:8" ht="12">
      <c r="B572" s="21" t="s">
        <v>816</v>
      </c>
      <c r="C572" s="21" t="s">
        <v>135</v>
      </c>
      <c r="D572" s="17" t="s">
        <v>817</v>
      </c>
      <c r="E572" s="20"/>
      <c r="F572" s="20" t="s">
        <v>67</v>
      </c>
      <c r="G572" s="20">
        <v>893</v>
      </c>
      <c r="H572" s="33"/>
    </row>
    <row r="573" spans="2:8" ht="12">
      <c r="B573" s="21" t="s">
        <v>818</v>
      </c>
      <c r="C573" s="21" t="s">
        <v>135</v>
      </c>
      <c r="D573" s="17" t="s">
        <v>819</v>
      </c>
      <c r="E573" s="20"/>
      <c r="F573" s="20" t="s">
        <v>67</v>
      </c>
      <c r="G573" s="20">
        <v>893</v>
      </c>
      <c r="H573" s="33"/>
    </row>
    <row r="574" spans="2:8" ht="12">
      <c r="B574" s="21" t="s">
        <v>820</v>
      </c>
      <c r="C574" s="21" t="s">
        <v>134</v>
      </c>
      <c r="D574" s="17" t="s">
        <v>817</v>
      </c>
      <c r="E574" s="20" t="s">
        <v>69</v>
      </c>
      <c r="F574" s="20" t="s">
        <v>67</v>
      </c>
      <c r="G574" s="20">
        <v>893</v>
      </c>
      <c r="H574" s="33"/>
    </row>
    <row r="575" spans="2:8" ht="12">
      <c r="B575" s="21" t="s">
        <v>821</v>
      </c>
      <c r="C575" s="21" t="s">
        <v>135</v>
      </c>
      <c r="D575" s="17" t="s">
        <v>0</v>
      </c>
      <c r="E575" s="20"/>
      <c r="F575" s="20" t="s">
        <v>67</v>
      </c>
      <c r="G575" s="20">
        <v>894</v>
      </c>
      <c r="H575" s="33"/>
    </row>
    <row r="576" spans="2:8" ht="12">
      <c r="B576" s="21" t="s">
        <v>1</v>
      </c>
      <c r="C576" s="21" t="s">
        <v>135</v>
      </c>
      <c r="D576" s="17" t="s">
        <v>2</v>
      </c>
      <c r="E576" s="20"/>
      <c r="F576" s="20" t="s">
        <v>67</v>
      </c>
      <c r="G576" s="20">
        <v>894</v>
      </c>
      <c r="H576" s="33"/>
    </row>
    <row r="577" spans="2:8" ht="12">
      <c r="B577" s="21" t="s">
        <v>3</v>
      </c>
      <c r="C577" s="21" t="s">
        <v>134</v>
      </c>
      <c r="D577" s="17" t="s">
        <v>0</v>
      </c>
      <c r="E577" s="20" t="s">
        <v>69</v>
      </c>
      <c r="F577" s="20" t="s">
        <v>67</v>
      </c>
      <c r="G577" s="20">
        <v>894</v>
      </c>
      <c r="H577" s="33"/>
    </row>
    <row r="578" spans="2:8" ht="12">
      <c r="B578" s="21" t="s">
        <v>564</v>
      </c>
      <c r="C578" s="21" t="s">
        <v>134</v>
      </c>
      <c r="D578" s="17" t="s">
        <v>565</v>
      </c>
      <c r="E578" s="20" t="s">
        <v>69</v>
      </c>
      <c r="F578" s="20" t="s">
        <v>66</v>
      </c>
      <c r="G578" s="20">
        <v>896</v>
      </c>
      <c r="H578" s="33"/>
    </row>
    <row r="579" spans="2:8" ht="12">
      <c r="B579" s="21" t="s">
        <v>566</v>
      </c>
      <c r="C579" s="21" t="s">
        <v>134</v>
      </c>
      <c r="D579" s="17" t="s">
        <v>567</v>
      </c>
      <c r="E579" s="20" t="s">
        <v>69</v>
      </c>
      <c r="F579" s="20" t="s">
        <v>66</v>
      </c>
      <c r="G579" s="20">
        <v>896</v>
      </c>
      <c r="H579" s="33"/>
    </row>
    <row r="580" spans="2:8" ht="12">
      <c r="B580" s="21" t="s">
        <v>4</v>
      </c>
      <c r="C580" s="21" t="s">
        <v>135</v>
      </c>
      <c r="D580" s="17" t="s">
        <v>5</v>
      </c>
      <c r="E580" s="20"/>
      <c r="F580" s="20" t="s">
        <v>67</v>
      </c>
      <c r="G580" s="20">
        <v>898</v>
      </c>
      <c r="H580" s="33"/>
    </row>
    <row r="581" spans="2:8" ht="12">
      <c r="B581" s="21" t="s">
        <v>6</v>
      </c>
      <c r="C581" s="21" t="s">
        <v>135</v>
      </c>
      <c r="D581" s="17" t="s">
        <v>7</v>
      </c>
      <c r="E581" s="20"/>
      <c r="F581" s="20" t="s">
        <v>67</v>
      </c>
      <c r="G581" s="20">
        <v>898</v>
      </c>
      <c r="H581" s="33"/>
    </row>
    <row r="582" spans="2:8" ht="12">
      <c r="B582" s="21" t="s">
        <v>8</v>
      </c>
      <c r="C582" s="21" t="s">
        <v>135</v>
      </c>
      <c r="D582" s="17" t="s">
        <v>9</v>
      </c>
      <c r="E582" s="20"/>
      <c r="F582" s="20" t="s">
        <v>67</v>
      </c>
      <c r="G582" s="20">
        <v>898</v>
      </c>
      <c r="H582" s="33"/>
    </row>
    <row r="583" spans="2:8" ht="12">
      <c r="B583" s="21" t="s">
        <v>10</v>
      </c>
      <c r="C583" s="21" t="s">
        <v>135</v>
      </c>
      <c r="D583" s="17" t="s">
        <v>11</v>
      </c>
      <c r="E583" s="20"/>
      <c r="F583" s="20" t="s">
        <v>67</v>
      </c>
      <c r="G583" s="20">
        <v>898</v>
      </c>
      <c r="H583" s="33"/>
    </row>
    <row r="584" spans="2:8" ht="12">
      <c r="B584" s="21" t="s">
        <v>12</v>
      </c>
      <c r="C584" s="21" t="s">
        <v>134</v>
      </c>
      <c r="D584" s="17" t="s">
        <v>7</v>
      </c>
      <c r="E584" s="20" t="s">
        <v>69</v>
      </c>
      <c r="F584" s="20" t="s">
        <v>67</v>
      </c>
      <c r="G584" s="20">
        <v>898</v>
      </c>
      <c r="H584" s="33"/>
    </row>
    <row r="585" spans="2:8" ht="12">
      <c r="B585" s="21" t="s">
        <v>13</v>
      </c>
      <c r="C585" s="21" t="s">
        <v>134</v>
      </c>
      <c r="D585" s="17" t="s">
        <v>14</v>
      </c>
      <c r="E585" s="20" t="s">
        <v>69</v>
      </c>
      <c r="F585" s="20" t="s">
        <v>67</v>
      </c>
      <c r="G585" s="20">
        <v>898</v>
      </c>
      <c r="H585" s="33"/>
    </row>
    <row r="586" spans="2:8" ht="12">
      <c r="B586" s="21" t="s">
        <v>15</v>
      </c>
      <c r="C586" s="21" t="s">
        <v>134</v>
      </c>
      <c r="D586" s="17" t="s">
        <v>14</v>
      </c>
      <c r="E586" s="20" t="s">
        <v>69</v>
      </c>
      <c r="F586" s="20" t="s">
        <v>67</v>
      </c>
      <c r="G586" s="20">
        <v>898</v>
      </c>
      <c r="H586" s="33"/>
    </row>
    <row r="587" spans="2:8" ht="12">
      <c r="B587" s="21" t="s">
        <v>16</v>
      </c>
      <c r="C587" s="21" t="s">
        <v>134</v>
      </c>
      <c r="D587" s="17" t="s">
        <v>14</v>
      </c>
      <c r="E587" s="20" t="s">
        <v>69</v>
      </c>
      <c r="F587" s="20" t="s">
        <v>67</v>
      </c>
      <c r="G587" s="20">
        <v>898</v>
      </c>
      <c r="H587" s="33"/>
    </row>
    <row r="588" spans="2:8" ht="12">
      <c r="B588" s="21" t="s">
        <v>17</v>
      </c>
      <c r="C588" s="21" t="s">
        <v>134</v>
      </c>
      <c r="D588" s="17" t="s">
        <v>14</v>
      </c>
      <c r="E588" s="20" t="s">
        <v>69</v>
      </c>
      <c r="F588" s="20" t="s">
        <v>67</v>
      </c>
      <c r="G588" s="20">
        <v>898</v>
      </c>
      <c r="H588" s="33"/>
    </row>
    <row r="589" spans="2:8" ht="12">
      <c r="B589" s="21" t="s">
        <v>18</v>
      </c>
      <c r="C589" s="21" t="s">
        <v>134</v>
      </c>
      <c r="D589" s="17" t="s">
        <v>14</v>
      </c>
      <c r="E589" s="20" t="s">
        <v>69</v>
      </c>
      <c r="F589" s="20" t="s">
        <v>67</v>
      </c>
      <c r="G589" s="20">
        <v>898</v>
      </c>
      <c r="H589" s="33"/>
    </row>
    <row r="590" spans="2:8" ht="12">
      <c r="B590" s="21" t="s">
        <v>19</v>
      </c>
      <c r="C590" s="21" t="s">
        <v>134</v>
      </c>
      <c r="D590" s="17" t="s">
        <v>14</v>
      </c>
      <c r="E590" s="20" t="s">
        <v>69</v>
      </c>
      <c r="F590" s="20" t="s">
        <v>67</v>
      </c>
      <c r="G590" s="20">
        <v>898</v>
      </c>
      <c r="H590" s="33"/>
    </row>
    <row r="591" spans="2:8" ht="12">
      <c r="B591" s="21" t="s">
        <v>20</v>
      </c>
      <c r="C591" s="21" t="s">
        <v>134</v>
      </c>
      <c r="D591" s="17" t="s">
        <v>11</v>
      </c>
      <c r="E591" s="20" t="s">
        <v>69</v>
      </c>
      <c r="F591" s="20" t="s">
        <v>67</v>
      </c>
      <c r="G591" s="20">
        <v>898</v>
      </c>
      <c r="H591" s="33"/>
    </row>
    <row r="592" spans="2:8" ht="12">
      <c r="B592" s="21" t="s">
        <v>21</v>
      </c>
      <c r="C592" s="21" t="s">
        <v>135</v>
      </c>
      <c r="D592" s="17" t="s">
        <v>22</v>
      </c>
      <c r="E592" s="20"/>
      <c r="F592" s="20" t="s">
        <v>67</v>
      </c>
      <c r="G592" s="20">
        <v>898</v>
      </c>
      <c r="H592" s="33"/>
    </row>
    <row r="593" spans="2:8" ht="12">
      <c r="B593" s="21" t="s">
        <v>23</v>
      </c>
      <c r="C593" s="21" t="s">
        <v>135</v>
      </c>
      <c r="D593" s="17" t="s">
        <v>24</v>
      </c>
      <c r="E593" s="20"/>
      <c r="F593" s="20" t="s">
        <v>67</v>
      </c>
      <c r="G593" s="20">
        <v>898</v>
      </c>
      <c r="H593" s="33"/>
    </row>
    <row r="594" spans="2:8" ht="12">
      <c r="B594" s="21" t="s">
        <v>25</v>
      </c>
      <c r="C594" s="21" t="s">
        <v>135</v>
      </c>
      <c r="D594" s="17" t="s">
        <v>14</v>
      </c>
      <c r="E594" s="20"/>
      <c r="F594" s="20" t="s">
        <v>67</v>
      </c>
      <c r="G594" s="20">
        <v>898</v>
      </c>
      <c r="H594" s="33"/>
    </row>
    <row r="595" spans="2:8" ht="12">
      <c r="B595" s="21" t="s">
        <v>26</v>
      </c>
      <c r="C595" s="21" t="s">
        <v>135</v>
      </c>
      <c r="D595" s="17" t="s">
        <v>27</v>
      </c>
      <c r="E595" s="20"/>
      <c r="F595" s="20" t="s">
        <v>67</v>
      </c>
      <c r="G595" s="20">
        <v>898</v>
      </c>
      <c r="H595" s="33"/>
    </row>
    <row r="596" spans="2:8" ht="12">
      <c r="B596" s="21" t="s">
        <v>28</v>
      </c>
      <c r="C596" s="21" t="s">
        <v>135</v>
      </c>
      <c r="D596" s="17" t="s">
        <v>29</v>
      </c>
      <c r="E596" s="20"/>
      <c r="F596" s="20" t="s">
        <v>67</v>
      </c>
      <c r="G596" s="20">
        <v>898</v>
      </c>
      <c r="H596" s="33"/>
    </row>
    <row r="597" spans="2:8" ht="12">
      <c r="B597" s="21" t="s">
        <v>30</v>
      </c>
      <c r="C597" s="21" t="s">
        <v>135</v>
      </c>
      <c r="D597" s="17" t="s">
        <v>31</v>
      </c>
      <c r="E597" s="20"/>
      <c r="F597" s="20" t="s">
        <v>67</v>
      </c>
      <c r="G597" s="20">
        <v>898</v>
      </c>
      <c r="H597" s="33"/>
    </row>
    <row r="598" spans="2:8" ht="12">
      <c r="B598" s="21" t="s">
        <v>32</v>
      </c>
      <c r="C598" s="21" t="s">
        <v>135</v>
      </c>
      <c r="D598" s="17" t="s">
        <v>33</v>
      </c>
      <c r="E598" s="20"/>
      <c r="F598" s="20" t="s">
        <v>67</v>
      </c>
      <c r="G598" s="20">
        <v>898</v>
      </c>
      <c r="H598" s="33"/>
    </row>
    <row r="599" spans="2:8" ht="12">
      <c r="B599" s="21" t="s">
        <v>34</v>
      </c>
      <c r="C599" s="21" t="s">
        <v>135</v>
      </c>
      <c r="D599" s="17" t="s">
        <v>35</v>
      </c>
      <c r="E599" s="20"/>
      <c r="F599" s="20" t="s">
        <v>67</v>
      </c>
      <c r="G599" s="20">
        <v>898</v>
      </c>
      <c r="H599" s="33"/>
    </row>
    <row r="600" spans="2:8" ht="12">
      <c r="B600" s="21" t="s">
        <v>36</v>
      </c>
      <c r="C600" s="21" t="s">
        <v>135</v>
      </c>
      <c r="D600" s="17" t="s">
        <v>37</v>
      </c>
      <c r="E600" s="20"/>
      <c r="F600" s="20" t="s">
        <v>67</v>
      </c>
      <c r="G600" s="20">
        <v>898</v>
      </c>
      <c r="H600" s="33"/>
    </row>
    <row r="601" spans="2:8" ht="12">
      <c r="B601" s="21" t="s">
        <v>38</v>
      </c>
      <c r="C601" s="21" t="s">
        <v>135</v>
      </c>
      <c r="D601" s="17" t="s">
        <v>39</v>
      </c>
      <c r="E601" s="20"/>
      <c r="F601" s="20" t="s">
        <v>67</v>
      </c>
      <c r="G601" s="20">
        <v>898</v>
      </c>
      <c r="H601" s="33"/>
    </row>
    <row r="602" spans="2:8" ht="12">
      <c r="B602" s="21" t="s">
        <v>40</v>
      </c>
      <c r="C602" s="21" t="s">
        <v>135</v>
      </c>
      <c r="D602" s="17" t="s">
        <v>39</v>
      </c>
      <c r="E602" s="20"/>
      <c r="F602" s="20" t="s">
        <v>67</v>
      </c>
      <c r="G602" s="20">
        <v>898</v>
      </c>
      <c r="H602" s="33"/>
    </row>
    <row r="603" spans="2:8" ht="12">
      <c r="B603" s="21" t="s">
        <v>41</v>
      </c>
      <c r="C603" s="21" t="s">
        <v>135</v>
      </c>
      <c r="D603" s="17" t="s">
        <v>42</v>
      </c>
      <c r="E603" s="20"/>
      <c r="F603" s="20" t="s">
        <v>67</v>
      </c>
      <c r="G603" s="20">
        <v>898</v>
      </c>
      <c r="H603" s="33"/>
    </row>
    <row r="604" spans="2:8" ht="12">
      <c r="B604" s="21" t="s">
        <v>43</v>
      </c>
      <c r="C604" s="21" t="s">
        <v>135</v>
      </c>
      <c r="D604" s="17" t="s">
        <v>44</v>
      </c>
      <c r="E604" s="20"/>
      <c r="F604" s="20" t="s">
        <v>67</v>
      </c>
      <c r="G604" s="20">
        <v>898</v>
      </c>
      <c r="H604" s="33"/>
    </row>
    <row r="605" spans="2:8" ht="12">
      <c r="B605" s="21" t="s">
        <v>45</v>
      </c>
      <c r="C605" s="21" t="s">
        <v>135</v>
      </c>
      <c r="D605" s="17" t="s">
        <v>46</v>
      </c>
      <c r="E605" s="20"/>
      <c r="F605" s="20" t="s">
        <v>67</v>
      </c>
      <c r="G605" s="20">
        <v>898</v>
      </c>
      <c r="H605" s="33"/>
    </row>
    <row r="606" spans="2:8" ht="12">
      <c r="B606" s="21" t="s">
        <v>47</v>
      </c>
      <c r="C606" s="21" t="s">
        <v>135</v>
      </c>
      <c r="D606" s="17" t="s">
        <v>46</v>
      </c>
      <c r="E606" s="20"/>
      <c r="F606" s="20" t="s">
        <v>67</v>
      </c>
      <c r="G606" s="20">
        <v>898</v>
      </c>
      <c r="H606" s="33"/>
    </row>
    <row r="607" spans="2:8" ht="12">
      <c r="B607" s="21" t="s">
        <v>48</v>
      </c>
      <c r="C607" s="21" t="s">
        <v>135</v>
      </c>
      <c r="D607" s="17" t="s">
        <v>49</v>
      </c>
      <c r="E607" s="20"/>
      <c r="F607" s="20" t="s">
        <v>67</v>
      </c>
      <c r="G607" s="20">
        <v>898</v>
      </c>
      <c r="H607" s="33"/>
    </row>
    <row r="608" spans="2:8" ht="12">
      <c r="B608" s="21" t="s">
        <v>50</v>
      </c>
      <c r="C608" s="21" t="s">
        <v>135</v>
      </c>
      <c r="D608" s="17" t="s">
        <v>51</v>
      </c>
      <c r="E608" s="20"/>
      <c r="F608" s="20" t="s">
        <v>67</v>
      </c>
      <c r="G608" s="20">
        <v>898</v>
      </c>
      <c r="H608" s="33"/>
    </row>
    <row r="609" spans="2:8" ht="12">
      <c r="B609" s="21" t="s">
        <v>52</v>
      </c>
      <c r="C609" s="21" t="s">
        <v>135</v>
      </c>
      <c r="D609" s="17" t="s">
        <v>53</v>
      </c>
      <c r="E609" s="20"/>
      <c r="F609" s="20" t="s">
        <v>67</v>
      </c>
      <c r="G609" s="20">
        <v>898</v>
      </c>
      <c r="H609" s="33"/>
    </row>
    <row r="610" spans="2:8" ht="12">
      <c r="B610" s="21" t="s">
        <v>54</v>
      </c>
      <c r="C610" s="21" t="s">
        <v>135</v>
      </c>
      <c r="D610" s="17" t="s">
        <v>55</v>
      </c>
      <c r="E610" s="20"/>
      <c r="F610" s="20" t="s">
        <v>67</v>
      </c>
      <c r="G610" s="20">
        <v>898</v>
      </c>
      <c r="H610" s="33"/>
    </row>
  </sheetData>
  <sheetProtection selectLockedCells="1"/>
  <autoFilter ref="A3:J3">
    <sortState ref="A4:J610">
      <sortCondition sortBy="value" ref="B4:B610"/>
    </sortState>
  </autoFilter>
  <printOptions/>
  <pageMargins left="0.75" right="0.75" top="1" bottom="1" header="0.5" footer="0.5"/>
  <pageSetup fitToHeight="8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Base Price for PN520 Calculator</dc:title>
  <dc:subject/>
  <dc:creator>Bob Jessberger</dc:creator>
  <cp:keywords/>
  <dc:description>Updated 10/7/2009</dc:description>
  <cp:lastModifiedBy>Flynn, Merka</cp:lastModifiedBy>
  <cp:lastPrinted>2009-10-02T16:37:35Z</cp:lastPrinted>
  <dcterms:created xsi:type="dcterms:W3CDTF">2006-01-06T14:55:57Z</dcterms:created>
  <dcterms:modified xsi:type="dcterms:W3CDTF">2024-04-01T10:22:46Z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Revision Date">
    <vt:lpwstr>2016-12-01T00:00:00Z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display_urn:schemas-microsoft-com:office:office#Author">
    <vt:lpwstr>System Account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Subject">
    <vt:lpwstr/>
  </property>
  <property fmtid="{D5CDD505-2E9C-101B-9397-08002B2CF9AE}" pid="11" name="Keywords">
    <vt:lpwstr/>
  </property>
  <property fmtid="{D5CDD505-2E9C-101B-9397-08002B2CF9AE}" pid="12" name="_Author">
    <vt:lpwstr>fahmed</vt:lpwstr>
  </property>
  <property fmtid="{D5CDD505-2E9C-101B-9397-08002B2CF9AE}" pid="13" name="_Category">
    <vt:lpwstr/>
  </property>
  <property fmtid="{D5CDD505-2E9C-101B-9397-08002B2CF9AE}" pid="14" name="Categories">
    <vt:lpwstr/>
  </property>
  <property fmtid="{D5CDD505-2E9C-101B-9397-08002B2CF9AE}" pid="15" name="Approval Level">
    <vt:lpwstr/>
  </property>
  <property fmtid="{D5CDD505-2E9C-101B-9397-08002B2CF9AE}" pid="16" name="_Comments">
    <vt:lpwstr/>
  </property>
  <property fmtid="{D5CDD505-2E9C-101B-9397-08002B2CF9AE}" pid="17" name="Assigned To">
    <vt:lpwstr/>
  </property>
</Properties>
</file>