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2.xml" ContentType="application/vnd.ms-office.chartcolorstyle+xml"/>
  <Override PartName="/xl/charts/style2.xml" ContentType="application/vnd.ms-office.chartstyle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X:\Asphalt\Asphalt Liquids\Emulsion\Micro Surface\Calibrations\"/>
    </mc:Choice>
  </mc:AlternateContent>
  <bookViews>
    <workbookView minimized="1" xWindow="0" yWindow="0" windowWidth="19200" windowHeight="11580" tabRatio="804"/>
  </bookViews>
  <sheets>
    <sheet name="JMF" sheetId="2" r:id="rId1"/>
    <sheet name="Emulsion Calibration" sheetId="1" r:id="rId2"/>
    <sheet name="Cement Calibration" sheetId="6" r:id="rId3"/>
    <sheet name="Aggregate Calibration" sheetId="4" r:id="rId4"/>
    <sheet name="Water Calibration" sheetId="9" r:id="rId5"/>
    <sheet name="Additive Calibration" sheetId="8" r:id="rId6"/>
    <sheet name="Printable Summary" sheetId="7" r:id="rId7"/>
  </sheets>
  <definedNames>
    <definedName name="_xlnm.Print_Area" localSheetId="6">'Printable Summary'!$A$1:$C$20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8" l="1"/>
  <c r="E12" i="8"/>
  <c r="C12" i="8"/>
  <c r="D12" i="9"/>
  <c r="E12" i="9"/>
  <c r="C12" i="9"/>
  <c r="E53" i="4"/>
  <c r="D37" i="4"/>
  <c r="E37" i="4"/>
  <c r="C37" i="4"/>
  <c r="D26" i="4"/>
  <c r="E26" i="4"/>
  <c r="C26" i="4"/>
  <c r="D15" i="4"/>
  <c r="E15" i="4"/>
  <c r="C15" i="4"/>
  <c r="D12" i="6"/>
  <c r="E12" i="6"/>
  <c r="C12" i="6"/>
  <c r="D14" i="1"/>
  <c r="E14" i="1"/>
  <c r="C14" i="1"/>
  <c r="B9" i="7" l="1"/>
  <c r="B8" i="7"/>
  <c r="B20" i="7"/>
  <c r="B19" i="7"/>
  <c r="F10" i="9"/>
  <c r="D10" i="9"/>
  <c r="C10" i="9"/>
  <c r="E8" i="9"/>
  <c r="E10" i="9" s="1"/>
  <c r="D8" i="9"/>
  <c r="C8" i="9"/>
  <c r="E10" i="8"/>
  <c r="D10" i="8"/>
  <c r="C10" i="8"/>
  <c r="E8" i="8"/>
  <c r="D8" i="8"/>
  <c r="C8" i="8"/>
  <c r="G10" i="9" l="1"/>
  <c r="D11" i="9" s="1"/>
  <c r="B13" i="7"/>
  <c r="B12" i="7"/>
  <c r="B11" i="7"/>
  <c r="B10" i="7"/>
  <c r="B2" i="7"/>
  <c r="B3" i="7"/>
  <c r="B4" i="7"/>
  <c r="B5" i="7"/>
  <c r="B6" i="7"/>
  <c r="B1" i="7"/>
  <c r="E48" i="4"/>
  <c r="E50" i="4" s="1"/>
  <c r="D48" i="4"/>
  <c r="D50" i="4" s="1"/>
  <c r="D51" i="4" s="1"/>
  <c r="C48" i="4"/>
  <c r="C50" i="4" s="1"/>
  <c r="B16" i="1"/>
  <c r="C11" i="9" l="1"/>
  <c r="E11" i="9"/>
  <c r="F10" i="8"/>
  <c r="G10" i="8"/>
  <c r="C51" i="4"/>
  <c r="E51" i="4"/>
  <c r="E22" i="4"/>
  <c r="E24" i="4" s="1"/>
  <c r="E33" i="4"/>
  <c r="E35" i="4" s="1"/>
  <c r="E11" i="4"/>
  <c r="E13" i="4" s="1"/>
  <c r="C11" i="8" l="1"/>
  <c r="D11" i="8"/>
  <c r="E11" i="8"/>
  <c r="E23" i="2"/>
  <c r="E22" i="2"/>
  <c r="E21" i="2"/>
  <c r="K11" i="4"/>
  <c r="K10" i="4"/>
  <c r="K9" i="4"/>
  <c r="E15" i="2"/>
  <c r="D33" i="4"/>
  <c r="D35" i="4" s="1"/>
  <c r="C33" i="4"/>
  <c r="C35" i="4" s="1"/>
  <c r="D22" i="4"/>
  <c r="D24" i="4" s="1"/>
  <c r="C22" i="4"/>
  <c r="C24" i="4" s="1"/>
  <c r="D11" i="4"/>
  <c r="D13" i="4" s="1"/>
  <c r="C11" i="4"/>
  <c r="C13" i="4" s="1"/>
  <c r="C17" i="6"/>
  <c r="E8" i="6"/>
  <c r="E10" i="6" s="1"/>
  <c r="D8" i="6"/>
  <c r="D10" i="6" s="1"/>
  <c r="C8" i="6"/>
  <c r="C10" i="6" s="1"/>
  <c r="D8" i="1"/>
  <c r="E8" i="1"/>
  <c r="C8" i="1"/>
  <c r="C12" i="1" l="1"/>
  <c r="C11" i="1"/>
  <c r="E12" i="1"/>
  <c r="E11" i="1"/>
  <c r="D12" i="1"/>
  <c r="D11" i="1"/>
  <c r="F13" i="4"/>
  <c r="F12" i="1"/>
  <c r="G12" i="1"/>
  <c r="F35" i="4"/>
  <c r="G24" i="4"/>
  <c r="C25" i="4" s="1"/>
  <c r="F24" i="4"/>
  <c r="G35" i="4"/>
  <c r="G13" i="4"/>
  <c r="H13" i="4" s="1"/>
  <c r="F10" i="6"/>
  <c r="G10" i="6"/>
  <c r="E11" i="6" s="1"/>
  <c r="G11" i="1" l="1"/>
  <c r="F11" i="1"/>
  <c r="C13" i="1"/>
  <c r="B17" i="7"/>
  <c r="B17" i="1"/>
  <c r="L9" i="4"/>
  <c r="E13" i="1"/>
  <c r="D13" i="1"/>
  <c r="H35" i="4"/>
  <c r="D36" i="4"/>
  <c r="E36" i="4"/>
  <c r="C36" i="4"/>
  <c r="H24" i="4"/>
  <c r="D25" i="4"/>
  <c r="E25" i="4"/>
  <c r="E14" i="4"/>
  <c r="D14" i="4"/>
  <c r="C14" i="4"/>
  <c r="C18" i="6"/>
  <c r="B18" i="7" s="1"/>
  <c r="C11" i="6"/>
  <c r="D11" i="6"/>
  <c r="B16" i="7" l="1"/>
  <c r="B39" i="4"/>
  <c r="L10" i="4"/>
  <c r="L11" i="4"/>
  <c r="O33" i="4" s="1"/>
  <c r="C52" i="4" l="1"/>
  <c r="D52" i="4"/>
  <c r="D53" i="4" s="1"/>
  <c r="E52" i="4"/>
  <c r="N33" i="4"/>
  <c r="B40" i="4" s="1"/>
  <c r="C45" i="4" s="1"/>
  <c r="C53" i="4" l="1"/>
  <c r="B55" i="4" s="1"/>
  <c r="B15" i="7" s="1"/>
</calcChain>
</file>

<file path=xl/sharedStrings.xml><?xml version="1.0" encoding="utf-8"?>
<sst xmlns="http://schemas.openxmlformats.org/spreadsheetml/2006/main" count="205" uniqueCount="92">
  <si>
    <t>Cement</t>
  </si>
  <si>
    <t>% AC</t>
  </si>
  <si>
    <t>%</t>
  </si>
  <si>
    <t>Tolerance</t>
  </si>
  <si>
    <t>% Moisture</t>
  </si>
  <si>
    <t>lbs/CF</t>
  </si>
  <si>
    <t>a</t>
  </si>
  <si>
    <t>b</t>
  </si>
  <si>
    <t>c</t>
  </si>
  <si>
    <t>y=ax2 + bx + c</t>
  </si>
  <si>
    <t>Emulsion Calibration</t>
  </si>
  <si>
    <t>Trial 1</t>
  </si>
  <si>
    <t>Trial 2</t>
  </si>
  <si>
    <t>Trial 3</t>
  </si>
  <si>
    <t>Heavy Weight</t>
  </si>
  <si>
    <t>Light Weight</t>
  </si>
  <si>
    <t>Emulsion Pumped</t>
  </si>
  <si>
    <t>Counts</t>
  </si>
  <si>
    <t>lb</t>
  </si>
  <si>
    <t>counts</t>
  </si>
  <si>
    <t>lbs/count</t>
  </si>
  <si>
    <t>Sum</t>
  </si>
  <si>
    <t>Average</t>
  </si>
  <si>
    <t>Within 2%?</t>
  </si>
  <si>
    <t>Cement Calibration</t>
  </si>
  <si>
    <t>Full Weight</t>
  </si>
  <si>
    <t>Empty Weight</t>
  </si>
  <si>
    <t>Cement Unloaded</t>
  </si>
  <si>
    <t>% Cement to Aggregate Ratio</t>
  </si>
  <si>
    <t>Desired Cement to Agg Ratio</t>
  </si>
  <si>
    <t>Avg Cement/Count</t>
  </si>
  <si>
    <t>Aggregate Calibration</t>
  </si>
  <si>
    <t>% Moisture in Stockpile during calibration</t>
  </si>
  <si>
    <t>Aggregate Gate Setting</t>
  </si>
  <si>
    <t>Dry Avg</t>
  </si>
  <si>
    <t>% Residue in emulsion</t>
  </si>
  <si>
    <t>Actual</t>
  </si>
  <si>
    <t>% Emulsion</t>
  </si>
  <si>
    <t>Gate Setting</t>
  </si>
  <si>
    <t>Agg/count</t>
  </si>
  <si>
    <t>Aggregate Unloaded</t>
  </si>
  <si>
    <t>Dry Agg/count Avg</t>
  </si>
  <si>
    <t>Calibration Gate Setting</t>
  </si>
  <si>
    <t>Agg wt vs gate setting</t>
  </si>
  <si>
    <t>y=mx+b</t>
  </si>
  <si>
    <t>m</t>
  </si>
  <si>
    <t>Agg Counts</t>
  </si>
  <si>
    <t>Emulsion Counts</t>
  </si>
  <si>
    <t>Cement Counts</t>
  </si>
  <si>
    <t>Emulsion/ agg count</t>
  </si>
  <si>
    <t>Project Number</t>
  </si>
  <si>
    <t>JMF Number</t>
  </si>
  <si>
    <t>District</t>
  </si>
  <si>
    <t>Date</t>
  </si>
  <si>
    <t>Unit #</t>
  </si>
  <si>
    <t>Contractor</t>
  </si>
  <si>
    <t>Emulsion/ emulsion count</t>
  </si>
  <si>
    <t>JMF Emulsion %</t>
  </si>
  <si>
    <t>Dry lbs of agg needed per count</t>
  </si>
  <si>
    <t>Aggregate Gate Setting Confirmation</t>
  </si>
  <si>
    <t>dry agg/count</t>
  </si>
  <si>
    <t>If Needed</t>
  </si>
  <si>
    <t>Inches</t>
  </si>
  <si>
    <t>Final gate Setting:</t>
  </si>
  <si>
    <t>Within 2% of dry lbs/count needed?</t>
  </si>
  <si>
    <t>Aggregate Gate Setting:</t>
  </si>
  <si>
    <t>% Cement</t>
  </si>
  <si>
    <t>% Water</t>
  </si>
  <si>
    <t>% Additives (if needed)</t>
  </si>
  <si>
    <t>lbs of emulsion/emulsion count</t>
  </si>
  <si>
    <t>Dry lbs of aggregate/agg count</t>
  </si>
  <si>
    <t>lbs of cement/cement count</t>
  </si>
  <si>
    <t>Cement/ cement count</t>
  </si>
  <si>
    <t>Comments:</t>
  </si>
  <si>
    <t>Additive Calibration</t>
  </si>
  <si>
    <t>Additive Pumped</t>
  </si>
  <si>
    <t>Additive Counts</t>
  </si>
  <si>
    <t>Additive / Additive count</t>
  </si>
  <si>
    <t>Water Calibration</t>
  </si>
  <si>
    <t>Water Pumped</t>
  </si>
  <si>
    <t>Water Counts</t>
  </si>
  <si>
    <t>Water / Water count</t>
  </si>
  <si>
    <t>lbs of water/water count count</t>
  </si>
  <si>
    <t>lbs of additive/additive count</t>
  </si>
  <si>
    <t>Bulking Effect (if needed)</t>
  </si>
  <si>
    <t>Total Water %</t>
  </si>
  <si>
    <t>Aggregate 1</t>
  </si>
  <si>
    <t>Aggregate 2 (if needed)</t>
  </si>
  <si>
    <t>% Aggregate 1</t>
  </si>
  <si>
    <t>% Aggregate 2 (if needed)</t>
  </si>
  <si>
    <t>Additive</t>
  </si>
  <si>
    <t>JMF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</si>
</sst>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0" fontId="4" fillId="0" borderId="0" xfId="0" applyFont="1" applyAlignment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165" fontId="3" fillId="3" borderId="1" xfId="0" applyNumberFormat="1" applyFont="1" applyFill="1" applyBorder="1" applyAlignment="1">
      <alignment horizontal="center"/>
    </xf>
    <xf numFmtId="0" fontId="0" fillId="0" borderId="1" xfId="0" applyBorder="1"/>
    <xf numFmtId="2" fontId="2" fillId="3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3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164" fontId="0" fillId="0" borderId="1" xfId="0" applyNumberForma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2" fontId="1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/>
    </xf>
    <xf numFmtId="165" fontId="0" fillId="0" borderId="1" xfId="0" applyNumberFormat="1" applyBorder="1" applyAlignment="1">
      <alignment horizontal="center"/>
    </xf>
  </cellXfs>
  <cellStyles count="1">
    <cellStyle name="Normal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Bulking Effect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0.45504265091863516"/>
                  <c:y val="0.4953918780985709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JMF!$A$21:$A$24</c:f>
              <c:numCache>
                <c:formatCode>0.0</c:formatCode>
                <c:ptCount val="4"/>
              </c:numCache>
            </c:numRef>
          </c:xVal>
          <c:yVal>
            <c:numRef>
              <c:f>JMF!$B$21:$B$24</c:f>
              <c:numCache>
                <c:formatCode>0.0</c:formatCode>
                <c:ptCount val="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B5E-490B-A2CA-E1D82B573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654072"/>
        <c:axId val="157023632"/>
      </c:scatterChart>
      <c:valAx>
        <c:axId val="210654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Moisture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023632"/>
        <c:crosses val="autoZero"/>
        <c:crossBetween val="midCat"/>
      </c:valAx>
      <c:valAx>
        <c:axId val="15702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lb/CF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654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709700349956256"/>
                  <c:y val="0.8055555555555555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'Aggregate Calibration'!$K$9:$K$11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'Aggregate Calibration'!$L$9:$L$11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DA-49BE-8BEC-1B207BB4C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656880"/>
        <c:axId val="211655912"/>
      </c:scatterChart>
      <c:valAx>
        <c:axId val="158656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Agg Gate Setting, inches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655912"/>
        <c:crosses val="autoZero"/>
        <c:crossBetween val="midCat"/>
      </c:valAx>
      <c:valAx>
        <c:axId val="21165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Aggregate Wt/Count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656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1</xdr:row>
      <xdr:rowOff>28574</xdr:rowOff>
    </xdr:from>
    <xdr:to>
      <xdr:col>17</xdr:col>
      <xdr:colOff>0</xdr:colOff>
      <xdr:row>24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323850</xdr:colOff>
      <xdr:row>14</xdr:row>
      <xdr:rowOff>85725</xdr:rowOff>
    </xdr:from>
    <xdr:to>
      <xdr:col>15</xdr:col>
      <xdr:colOff>495300</xdr:colOff>
      <xdr:row>28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E7" sqref="E7"/>
    </sheetView>
  </sheetViews>
  <sheetFormatPr defaultRowHeight="15" x14ac:dyDescent="0.25"/>
  <cols>
    <col min="1" max="1" width="21.42578125" style="1" bestFit="1" customWidth="1"/>
    <col min="2" max="16384" width="9.140625" style="1"/>
  </cols>
  <sheetData>
    <row r="1" spans="1:5" s="7" customFormat="1" x14ac:dyDescent="0.25">
      <c r="A1" s="11" t="s">
        <v>50</v>
      </c>
      <c r="B1" s="40"/>
      <c r="C1" s="40"/>
    </row>
    <row r="2" spans="1:5" s="7" customFormat="1" x14ac:dyDescent="0.25">
      <c r="A2" s="11" t="s">
        <v>52</v>
      </c>
      <c r="B2" s="40"/>
      <c r="C2" s="40"/>
    </row>
    <row r="3" spans="1:5" s="8" customFormat="1" x14ac:dyDescent="0.25">
      <c r="A3" s="11" t="s">
        <v>55</v>
      </c>
      <c r="B3" s="40"/>
      <c r="C3" s="40"/>
    </row>
    <row r="4" spans="1:5" s="8" customFormat="1" x14ac:dyDescent="0.25">
      <c r="A4" s="11" t="s">
        <v>54</v>
      </c>
      <c r="B4" s="40"/>
      <c r="C4" s="40"/>
    </row>
    <row r="5" spans="1:5" s="7" customFormat="1" x14ac:dyDescent="0.25">
      <c r="A5" s="11" t="s">
        <v>53</v>
      </c>
      <c r="B5" s="41"/>
      <c r="C5" s="40"/>
    </row>
    <row r="6" spans="1:5" s="7" customFormat="1" x14ac:dyDescent="0.25">
      <c r="A6" s="11" t="s">
        <v>51</v>
      </c>
      <c r="B6" s="40"/>
      <c r="C6" s="40"/>
    </row>
    <row r="7" spans="1:5" s="7" customFormat="1" x14ac:dyDescent="0.25"/>
    <row r="8" spans="1:5" x14ac:dyDescent="0.25">
      <c r="A8" s="11" t="s">
        <v>91</v>
      </c>
      <c r="B8" s="11" t="s">
        <v>2</v>
      </c>
      <c r="C8" s="11" t="s">
        <v>3</v>
      </c>
    </row>
    <row r="9" spans="1:5" x14ac:dyDescent="0.25">
      <c r="A9" s="11" t="s">
        <v>86</v>
      </c>
      <c r="B9" s="29"/>
      <c r="C9" s="31"/>
    </row>
    <row r="10" spans="1:5" s="33" customFormat="1" x14ac:dyDescent="0.25">
      <c r="A10" s="35" t="s">
        <v>87</v>
      </c>
      <c r="B10" s="29"/>
      <c r="C10" s="37"/>
    </row>
    <row r="11" spans="1:5" x14ac:dyDescent="0.25">
      <c r="A11" s="11" t="s">
        <v>0</v>
      </c>
      <c r="B11" s="30"/>
      <c r="C11" s="30"/>
    </row>
    <row r="12" spans="1:5" x14ac:dyDescent="0.25">
      <c r="A12" s="11" t="s">
        <v>85</v>
      </c>
      <c r="B12" s="30"/>
      <c r="C12" s="30"/>
    </row>
    <row r="13" spans="1:5" x14ac:dyDescent="0.25">
      <c r="A13" s="11" t="s">
        <v>37</v>
      </c>
      <c r="B13" s="30"/>
      <c r="C13" s="38"/>
    </row>
    <row r="14" spans="1:5" x14ac:dyDescent="0.25">
      <c r="A14" s="11" t="s">
        <v>35</v>
      </c>
      <c r="B14" s="30"/>
      <c r="C14" s="12"/>
      <c r="E14" s="1" t="s">
        <v>36</v>
      </c>
    </row>
    <row r="15" spans="1:5" x14ac:dyDescent="0.25">
      <c r="A15" s="11" t="s">
        <v>1</v>
      </c>
      <c r="B15" s="30"/>
      <c r="C15" s="38"/>
      <c r="E15" s="3">
        <f>B13*(B14/100)</f>
        <v>0</v>
      </c>
    </row>
    <row r="16" spans="1:5" x14ac:dyDescent="0.25">
      <c r="A16" s="11" t="s">
        <v>90</v>
      </c>
      <c r="B16" s="25"/>
      <c r="C16" s="24"/>
    </row>
    <row r="19" spans="1:5" x14ac:dyDescent="0.25">
      <c r="A19" s="42" t="s">
        <v>84</v>
      </c>
      <c r="B19" s="42"/>
      <c r="C19" s="5"/>
      <c r="D19" s="39" t="s">
        <v>9</v>
      </c>
      <c r="E19" s="39"/>
    </row>
    <row r="20" spans="1:5" x14ac:dyDescent="0.25">
      <c r="A20" s="11" t="s">
        <v>4</v>
      </c>
      <c r="B20" s="11" t="s">
        <v>5</v>
      </c>
    </row>
    <row r="21" spans="1:5" x14ac:dyDescent="0.25">
      <c r="A21" s="30"/>
      <c r="B21" s="30"/>
      <c r="D21" s="1" t="s">
        <v>6</v>
      </c>
      <c r="E21" s="6" t="e">
        <f>INDEX(LINEST(B21:B24,A21:A24^{1,2}),1)</f>
        <v>#VALUE!</v>
      </c>
    </row>
    <row r="22" spans="1:5" x14ac:dyDescent="0.25">
      <c r="A22" s="30"/>
      <c r="B22" s="30"/>
      <c r="D22" s="1" t="s">
        <v>7</v>
      </c>
      <c r="E22" s="6" t="e">
        <f>INDEX(LINEST(B21:B24,A21:A24^{1,2}),1,2)</f>
        <v>#VALUE!</v>
      </c>
    </row>
    <row r="23" spans="1:5" x14ac:dyDescent="0.25">
      <c r="A23" s="30"/>
      <c r="B23" s="30"/>
      <c r="D23" s="1" t="s">
        <v>8</v>
      </c>
      <c r="E23" s="6" t="e">
        <f>INDEX(LINEST(B21:B24,A21:A24^{1,2}),1,3)</f>
        <v>#VALUE!</v>
      </c>
    </row>
    <row r="24" spans="1:5" x14ac:dyDescent="0.25">
      <c r="A24" s="30"/>
      <c r="B24" s="30"/>
    </row>
  </sheetData>
  <sheetProtection sheet="1" objects="1" scenarios="1"/>
  <mergeCells count="8">
    <mergeCell ref="D19:E19"/>
    <mergeCell ref="B1:C1"/>
    <mergeCell ref="B6:C6"/>
    <mergeCell ref="B2:C2"/>
    <mergeCell ref="B5:C5"/>
    <mergeCell ref="B3:C3"/>
    <mergeCell ref="B4:C4"/>
    <mergeCell ref="A19:B19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workbookViewId="0">
      <selection activeCell="E20" sqref="E20"/>
    </sheetView>
  </sheetViews>
  <sheetFormatPr defaultRowHeight="15" x14ac:dyDescent="0.25"/>
  <cols>
    <col min="1" max="1" width="23.85546875" style="1" bestFit="1" customWidth="1"/>
    <col min="2" max="2" width="10.5703125" style="1" bestFit="1" customWidth="1"/>
    <col min="3" max="16384" width="9.140625" style="1"/>
  </cols>
  <sheetData>
    <row r="3" spans="1:7" x14ac:dyDescent="0.25">
      <c r="A3" s="42" t="s">
        <v>10</v>
      </c>
      <c r="B3" s="42"/>
      <c r="C3" s="42"/>
      <c r="D3" s="42"/>
      <c r="E3" s="42"/>
    </row>
    <row r="4" spans="1:7" x14ac:dyDescent="0.25">
      <c r="A4" s="42"/>
      <c r="B4" s="42"/>
      <c r="C4" s="42"/>
      <c r="D4" s="42"/>
      <c r="E4" s="42"/>
    </row>
    <row r="5" spans="1:7" x14ac:dyDescent="0.25">
      <c r="A5" s="42"/>
      <c r="B5" s="42"/>
      <c r="C5" s="11" t="s">
        <v>11</v>
      </c>
      <c r="D5" s="11" t="s">
        <v>12</v>
      </c>
      <c r="E5" s="11" t="s">
        <v>13</v>
      </c>
    </row>
    <row r="6" spans="1:7" x14ac:dyDescent="0.25">
      <c r="A6" s="11" t="s">
        <v>14</v>
      </c>
      <c r="B6" s="11" t="s">
        <v>18</v>
      </c>
      <c r="C6" s="25"/>
      <c r="D6" s="25"/>
      <c r="E6" s="25"/>
    </row>
    <row r="7" spans="1:7" x14ac:dyDescent="0.25">
      <c r="A7" s="11" t="s">
        <v>15</v>
      </c>
      <c r="B7" s="11" t="s">
        <v>18</v>
      </c>
      <c r="C7" s="25"/>
      <c r="D7" s="25"/>
      <c r="E7" s="25"/>
    </row>
    <row r="8" spans="1:7" x14ac:dyDescent="0.25">
      <c r="A8" s="11" t="s">
        <v>16</v>
      </c>
      <c r="B8" s="11" t="s">
        <v>18</v>
      </c>
      <c r="C8" s="11">
        <f>C6-C7</f>
        <v>0</v>
      </c>
      <c r="D8" s="11">
        <f t="shared" ref="D8:E8" si="0">D6-D7</f>
        <v>0</v>
      </c>
      <c r="E8" s="11">
        <f t="shared" si="0"/>
        <v>0</v>
      </c>
    </row>
    <row r="9" spans="1:7" s="7" customFormat="1" x14ac:dyDescent="0.25">
      <c r="A9" s="11" t="s">
        <v>47</v>
      </c>
      <c r="B9" s="11" t="s">
        <v>19</v>
      </c>
      <c r="C9" s="25"/>
      <c r="D9" s="25"/>
      <c r="E9" s="25"/>
    </row>
    <row r="10" spans="1:7" x14ac:dyDescent="0.25">
      <c r="A10" s="11" t="s">
        <v>46</v>
      </c>
      <c r="B10" s="11" t="s">
        <v>19</v>
      </c>
      <c r="C10" s="25"/>
      <c r="D10" s="25"/>
      <c r="E10" s="25"/>
      <c r="F10" s="1" t="s">
        <v>21</v>
      </c>
      <c r="G10" s="1" t="s">
        <v>22</v>
      </c>
    </row>
    <row r="11" spans="1:7" s="10" customFormat="1" x14ac:dyDescent="0.25">
      <c r="A11" s="11" t="s">
        <v>56</v>
      </c>
      <c r="B11" s="11" t="s">
        <v>20</v>
      </c>
      <c r="C11" s="11" t="e">
        <f>C8/C9</f>
        <v>#DIV/0!</v>
      </c>
      <c r="D11" s="11" t="e">
        <f t="shared" ref="D11:E11" si="1">D8/D9</f>
        <v>#DIV/0!</v>
      </c>
      <c r="E11" s="11" t="e">
        <f t="shared" si="1"/>
        <v>#DIV/0!</v>
      </c>
      <c r="F11" s="10" t="e">
        <f>SUM(C11:E11)</f>
        <v>#DIV/0!</v>
      </c>
      <c r="G11" s="4" t="e">
        <f>AVERAGE(C11:E11)</f>
        <v>#DIV/0!</v>
      </c>
    </row>
    <row r="12" spans="1:7" x14ac:dyDescent="0.25">
      <c r="A12" s="11" t="s">
        <v>49</v>
      </c>
      <c r="B12" s="11" t="s">
        <v>20</v>
      </c>
      <c r="C12" s="11" t="e">
        <f>C8/C10</f>
        <v>#DIV/0!</v>
      </c>
      <c r="D12" s="11" t="e">
        <f t="shared" ref="D12:E12" si="2">D8/D10</f>
        <v>#DIV/0!</v>
      </c>
      <c r="E12" s="11" t="e">
        <f t="shared" si="2"/>
        <v>#DIV/0!</v>
      </c>
      <c r="F12" s="1" t="e">
        <f>SUM(C12:E12)</f>
        <v>#DIV/0!</v>
      </c>
      <c r="G12" s="13" t="e">
        <f>AVERAGE(C12:E12)</f>
        <v>#DIV/0!</v>
      </c>
    </row>
    <row r="13" spans="1:7" x14ac:dyDescent="0.25">
      <c r="A13" s="42"/>
      <c r="B13" s="42"/>
      <c r="C13" s="15" t="e">
        <f>(ABS(C$12-$G$12)/$G$12)*100</f>
        <v>#DIV/0!</v>
      </c>
      <c r="D13" s="15" t="e">
        <f t="shared" ref="D13:E13" si="3">(ABS(D$12-$G$12)/$G$12)*100</f>
        <v>#DIV/0!</v>
      </c>
      <c r="E13" s="15" t="e">
        <f t="shared" si="3"/>
        <v>#DIV/0!</v>
      </c>
      <c r="G13" s="3"/>
    </row>
    <row r="14" spans="1:7" x14ac:dyDescent="0.25">
      <c r="A14" s="43" t="s">
        <v>23</v>
      </c>
      <c r="B14" s="43"/>
      <c r="C14" s="11" t="e">
        <f>IF(C13&gt;2.0499,"No","Yes")</f>
        <v>#DIV/0!</v>
      </c>
      <c r="D14" s="35" t="e">
        <f t="shared" ref="D14:E14" si="4">IF(D13&gt;2.0499,"No","Yes")</f>
        <v>#DIV/0!</v>
      </c>
      <c r="E14" s="35" t="e">
        <f t="shared" si="4"/>
        <v>#DIV/0!</v>
      </c>
    </row>
    <row r="16" spans="1:7" x14ac:dyDescent="0.25">
      <c r="A16" s="27" t="s">
        <v>57</v>
      </c>
      <c r="B16" s="28">
        <f>JMF!B13</f>
        <v>0</v>
      </c>
    </row>
    <row r="17" spans="1:6" ht="30" x14ac:dyDescent="0.25">
      <c r="A17" s="17" t="s">
        <v>58</v>
      </c>
      <c r="B17" s="26" t="e">
        <f>G12/(B16/100)</f>
        <v>#DIV/0!</v>
      </c>
      <c r="C17" s="5"/>
      <c r="D17" s="5"/>
      <c r="E17" s="5"/>
    </row>
    <row r="19" spans="1:6" x14ac:dyDescent="0.25">
      <c r="C19" s="3"/>
      <c r="D19" s="3"/>
      <c r="E19" s="3"/>
    </row>
    <row r="20" spans="1:6" x14ac:dyDescent="0.25">
      <c r="C20" s="4"/>
      <c r="D20" s="4"/>
      <c r="E20" s="4"/>
      <c r="F20" s="3"/>
    </row>
    <row r="21" spans="1:6" x14ac:dyDescent="0.25">
      <c r="C21" s="9"/>
      <c r="D21" s="9"/>
      <c r="E21" s="9"/>
    </row>
    <row r="22" spans="1:6" x14ac:dyDescent="0.25">
      <c r="C22" s="4"/>
      <c r="D22" s="4"/>
      <c r="E22" s="4"/>
      <c r="F22" s="4"/>
    </row>
    <row r="23" spans="1:6" x14ac:dyDescent="0.25">
      <c r="C23" s="3"/>
      <c r="D23" s="3"/>
      <c r="E23" s="3"/>
      <c r="F23" s="3"/>
    </row>
    <row r="25" spans="1:6" x14ac:dyDescent="0.25">
      <c r="B25" s="2"/>
    </row>
    <row r="26" spans="1:6" x14ac:dyDescent="0.25">
      <c r="B26" s="3"/>
    </row>
  </sheetData>
  <sheetProtection sheet="1" objects="1" scenarios="1"/>
  <mergeCells count="5">
    <mergeCell ref="A14:B14"/>
    <mergeCell ref="A3:E3"/>
    <mergeCell ref="A4:E4"/>
    <mergeCell ref="A5:B5"/>
    <mergeCell ref="A13:B13"/>
  </mergeCells>
  <conditionalFormatting sqref="C14:E14">
    <cfRule type="cellIs" dxfId="7" priority="1" operator="equal">
      <formula>"No"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8"/>
  <sheetViews>
    <sheetView workbookViewId="0">
      <selection activeCell="E15" sqref="E15"/>
    </sheetView>
  </sheetViews>
  <sheetFormatPr defaultRowHeight="15" x14ac:dyDescent="0.25"/>
  <cols>
    <col min="1" max="1" width="26.85546875" style="1" bestFit="1" customWidth="1"/>
    <col min="2" max="16384" width="9.140625" style="1"/>
  </cols>
  <sheetData>
    <row r="3" spans="1:7" x14ac:dyDescent="0.25">
      <c r="A3" s="42" t="s">
        <v>24</v>
      </c>
      <c r="B3" s="42"/>
      <c r="C3" s="42"/>
      <c r="D3" s="42"/>
      <c r="E3" s="42"/>
    </row>
    <row r="4" spans="1:7" x14ac:dyDescent="0.25">
      <c r="A4" s="42"/>
      <c r="B4" s="42"/>
      <c r="C4" s="42"/>
      <c r="D4" s="42"/>
      <c r="E4" s="42"/>
    </row>
    <row r="5" spans="1:7" x14ac:dyDescent="0.25">
      <c r="A5" s="42"/>
      <c r="B5" s="42"/>
      <c r="C5" s="11" t="s">
        <v>11</v>
      </c>
      <c r="D5" s="11" t="s">
        <v>12</v>
      </c>
      <c r="E5" s="11" t="s">
        <v>13</v>
      </c>
    </row>
    <row r="6" spans="1:7" x14ac:dyDescent="0.25">
      <c r="A6" s="11" t="s">
        <v>25</v>
      </c>
      <c r="B6" s="11" t="s">
        <v>18</v>
      </c>
      <c r="C6" s="24"/>
      <c r="D6" s="24"/>
      <c r="E6" s="24"/>
    </row>
    <row r="7" spans="1:7" x14ac:dyDescent="0.25">
      <c r="A7" s="11" t="s">
        <v>26</v>
      </c>
      <c r="B7" s="11" t="s">
        <v>18</v>
      </c>
      <c r="C7" s="25"/>
      <c r="D7" s="25"/>
      <c r="E7" s="25"/>
    </row>
    <row r="8" spans="1:7" x14ac:dyDescent="0.25">
      <c r="A8" s="11" t="s">
        <v>27</v>
      </c>
      <c r="B8" s="11" t="s">
        <v>18</v>
      </c>
      <c r="C8" s="11">
        <f>C6-C7</f>
        <v>0</v>
      </c>
      <c r="D8" s="11">
        <f t="shared" ref="D8:E8" si="0">D6-D7</f>
        <v>0</v>
      </c>
      <c r="E8" s="11">
        <f t="shared" si="0"/>
        <v>0</v>
      </c>
    </row>
    <row r="9" spans="1:7" x14ac:dyDescent="0.25">
      <c r="A9" s="11" t="s">
        <v>48</v>
      </c>
      <c r="B9" s="11" t="s">
        <v>19</v>
      </c>
      <c r="C9" s="25"/>
      <c r="D9" s="25"/>
      <c r="E9" s="25"/>
      <c r="F9" s="1" t="s">
        <v>21</v>
      </c>
      <c r="G9" s="1" t="s">
        <v>22</v>
      </c>
    </row>
    <row r="10" spans="1:7" x14ac:dyDescent="0.25">
      <c r="A10" s="11" t="s">
        <v>72</v>
      </c>
      <c r="B10" s="11" t="s">
        <v>20</v>
      </c>
      <c r="C10" s="11" t="e">
        <f>C8/C9</f>
        <v>#DIV/0!</v>
      </c>
      <c r="D10" s="11" t="e">
        <f>D8/D9</f>
        <v>#DIV/0!</v>
      </c>
      <c r="E10" s="11" t="e">
        <f>E8/E9</f>
        <v>#DIV/0!</v>
      </c>
      <c r="F10" s="1" t="e">
        <f>SUM(C10:E10)</f>
        <v>#DIV/0!</v>
      </c>
      <c r="G10" s="4" t="e">
        <f>AVERAGE(C10:E10)</f>
        <v>#DIV/0!</v>
      </c>
    </row>
    <row r="11" spans="1:7" x14ac:dyDescent="0.25">
      <c r="A11" s="42"/>
      <c r="B11" s="42"/>
      <c r="C11" s="15" t="e">
        <f>(ABS(C$10-$G$10)/$G$10)*100</f>
        <v>#DIV/0!</v>
      </c>
      <c r="D11" s="15" t="e">
        <f t="shared" ref="D11:E11" si="1">(ABS(D$10-$G$10)/$G$10)*100</f>
        <v>#DIV/0!</v>
      </c>
      <c r="E11" s="15" t="e">
        <f t="shared" si="1"/>
        <v>#DIV/0!</v>
      </c>
      <c r="G11" s="3"/>
    </row>
    <row r="12" spans="1:7" x14ac:dyDescent="0.25">
      <c r="A12" s="43" t="s">
        <v>23</v>
      </c>
      <c r="B12" s="43"/>
      <c r="C12" s="11" t="e">
        <f>IF(C11&gt;2.0499,"No","Yes")</f>
        <v>#DIV/0!</v>
      </c>
      <c r="D12" s="35" t="e">
        <f t="shared" ref="D12:E12" si="2">IF(D11&gt;2.0499,"No","Yes")</f>
        <v>#DIV/0!</v>
      </c>
      <c r="E12" s="35" t="e">
        <f t="shared" si="2"/>
        <v>#DIV/0!</v>
      </c>
    </row>
    <row r="15" spans="1:7" x14ac:dyDescent="0.25">
      <c r="A15" s="42" t="s">
        <v>28</v>
      </c>
      <c r="B15" s="42"/>
      <c r="C15" s="42"/>
      <c r="D15" s="5"/>
      <c r="E15" s="5"/>
    </row>
    <row r="16" spans="1:7" x14ac:dyDescent="0.25">
      <c r="A16" s="42"/>
      <c r="B16" s="42"/>
      <c r="C16" s="42"/>
    </row>
    <row r="17" spans="1:5" x14ac:dyDescent="0.25">
      <c r="A17" s="11" t="s">
        <v>29</v>
      </c>
      <c r="B17" s="11" t="s">
        <v>2</v>
      </c>
      <c r="C17" s="15">
        <f>JMF!B11</f>
        <v>0</v>
      </c>
      <c r="D17" s="3"/>
      <c r="E17" s="3"/>
    </row>
    <row r="18" spans="1:5" x14ac:dyDescent="0.25">
      <c r="A18" s="11" t="s">
        <v>30</v>
      </c>
      <c r="B18" s="11" t="s">
        <v>20</v>
      </c>
      <c r="C18" s="26" t="e">
        <f>$G$10</f>
        <v>#DIV/0!</v>
      </c>
      <c r="D18" s="3"/>
      <c r="E18" s="3"/>
    </row>
  </sheetData>
  <sheetProtection sheet="1" objects="1" scenarios="1"/>
  <mergeCells count="7">
    <mergeCell ref="A16:C16"/>
    <mergeCell ref="A3:E3"/>
    <mergeCell ref="A12:B12"/>
    <mergeCell ref="A15:C15"/>
    <mergeCell ref="A5:B5"/>
    <mergeCell ref="A11:B11"/>
    <mergeCell ref="A4:E4"/>
  </mergeCells>
  <conditionalFormatting sqref="C12:E12">
    <cfRule type="cellIs" dxfId="6" priority="1" operator="equal">
      <formula>"No"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2"/>
  <sheetViews>
    <sheetView workbookViewId="0">
      <selection activeCell="E3" sqref="E3"/>
    </sheetView>
  </sheetViews>
  <sheetFormatPr defaultRowHeight="15" x14ac:dyDescent="0.25"/>
  <cols>
    <col min="1" max="1" width="23.42578125" bestFit="1" customWidth="1"/>
    <col min="2" max="2" width="9.85546875" customWidth="1"/>
    <col min="8" max="8" width="9.140625" style="1"/>
    <col min="11" max="11" width="11.85546875" style="1" bestFit="1" customWidth="1"/>
    <col min="12" max="12" width="20.42578125" style="1" bestFit="1" customWidth="1"/>
  </cols>
  <sheetData>
    <row r="2" spans="1:12" x14ac:dyDescent="0.25">
      <c r="A2" t="s">
        <v>31</v>
      </c>
    </row>
    <row r="4" spans="1:12" ht="30" customHeight="1" x14ac:dyDescent="0.25">
      <c r="A4" s="16" t="s">
        <v>32</v>
      </c>
      <c r="B4" s="23"/>
      <c r="C4" s="5"/>
      <c r="D4" s="5"/>
    </row>
    <row r="7" spans="1:12" x14ac:dyDescent="0.25">
      <c r="A7" s="42" t="s">
        <v>33</v>
      </c>
      <c r="B7" s="42"/>
      <c r="C7" s="24"/>
      <c r="D7" s="42"/>
      <c r="E7" s="42"/>
    </row>
    <row r="8" spans="1:12" x14ac:dyDescent="0.25">
      <c r="A8" s="42"/>
      <c r="B8" s="42"/>
      <c r="C8" s="11" t="s">
        <v>11</v>
      </c>
      <c r="D8" s="11" t="s">
        <v>12</v>
      </c>
      <c r="E8" s="11" t="s">
        <v>13</v>
      </c>
      <c r="F8" s="1"/>
      <c r="G8" s="1"/>
      <c r="K8" s="1" t="s">
        <v>38</v>
      </c>
      <c r="L8" s="1" t="s">
        <v>41</v>
      </c>
    </row>
    <row r="9" spans="1:12" x14ac:dyDescent="0.25">
      <c r="A9" s="11" t="s">
        <v>14</v>
      </c>
      <c r="B9" s="11" t="s">
        <v>18</v>
      </c>
      <c r="C9" s="25"/>
      <c r="D9" s="25"/>
      <c r="E9" s="25"/>
      <c r="F9" s="1"/>
      <c r="G9" s="1"/>
      <c r="K9" s="3">
        <f>C7</f>
        <v>0</v>
      </c>
      <c r="L9" s="3" t="e">
        <f>H13</f>
        <v>#DIV/0!</v>
      </c>
    </row>
    <row r="10" spans="1:12" x14ac:dyDescent="0.25">
      <c r="A10" s="11" t="s">
        <v>15</v>
      </c>
      <c r="B10" s="11" t="s">
        <v>18</v>
      </c>
      <c r="C10" s="25"/>
      <c r="D10" s="25"/>
      <c r="E10" s="25"/>
      <c r="F10" s="1"/>
      <c r="G10" s="1"/>
      <c r="K10" s="3">
        <f>C18</f>
        <v>0</v>
      </c>
      <c r="L10" s="3" t="e">
        <f>H24</f>
        <v>#DIV/0!</v>
      </c>
    </row>
    <row r="11" spans="1:12" x14ac:dyDescent="0.25">
      <c r="A11" s="11" t="s">
        <v>40</v>
      </c>
      <c r="B11" s="11" t="s">
        <v>18</v>
      </c>
      <c r="C11" s="11">
        <f>C9-C10</f>
        <v>0</v>
      </c>
      <c r="D11" s="11">
        <f t="shared" ref="D11" si="0">D9-D10</f>
        <v>0</v>
      </c>
      <c r="E11" s="11" t="str">
        <f>IF(E9="","",E9-E10)</f>
        <v/>
      </c>
      <c r="F11" s="1"/>
      <c r="G11" s="1"/>
      <c r="K11" s="3">
        <f>C29</f>
        <v>0</v>
      </c>
      <c r="L11" s="3" t="e">
        <f>H35</f>
        <v>#DIV/0!</v>
      </c>
    </row>
    <row r="12" spans="1:12" x14ac:dyDescent="0.25">
      <c r="A12" s="11" t="s">
        <v>17</v>
      </c>
      <c r="B12" s="11" t="s">
        <v>19</v>
      </c>
      <c r="C12" s="25"/>
      <c r="D12" s="25"/>
      <c r="E12" s="25"/>
      <c r="F12" s="1" t="s">
        <v>21</v>
      </c>
      <c r="G12" s="1" t="s">
        <v>22</v>
      </c>
      <c r="H12" s="1" t="s">
        <v>34</v>
      </c>
    </row>
    <row r="13" spans="1:12" x14ac:dyDescent="0.25">
      <c r="A13" s="11" t="s">
        <v>39</v>
      </c>
      <c r="B13" s="11" t="s">
        <v>20</v>
      </c>
      <c r="C13" s="11" t="e">
        <f>C11/C12</f>
        <v>#DIV/0!</v>
      </c>
      <c r="D13" s="11" t="e">
        <f t="shared" ref="D13" si="1">D11/D12</f>
        <v>#DIV/0!</v>
      </c>
      <c r="E13" s="11" t="str">
        <f>IF(E9="","",E11/E12)</f>
        <v/>
      </c>
      <c r="F13" s="1" t="e">
        <f>SUM(C13:E13)</f>
        <v>#DIV/0!</v>
      </c>
      <c r="G13" s="3" t="e">
        <f>AVERAGE(C13:E13)</f>
        <v>#DIV/0!</v>
      </c>
      <c r="H13" s="3" t="e">
        <f>G13/(1+($B$4/100))</f>
        <v>#DIV/0!</v>
      </c>
    </row>
    <row r="14" spans="1:12" x14ac:dyDescent="0.25">
      <c r="A14" s="42"/>
      <c r="B14" s="42"/>
      <c r="C14" s="15" t="e">
        <f>(ABS(C$13-$G$13)/$G$13)*100</f>
        <v>#DIV/0!</v>
      </c>
      <c r="D14" s="15" t="e">
        <f t="shared" ref="D14:E14" si="2">(ABS(D$13-$G$13)/$G$13)*100</f>
        <v>#DIV/0!</v>
      </c>
      <c r="E14" s="15" t="e">
        <f t="shared" si="2"/>
        <v>#VALUE!</v>
      </c>
      <c r="F14" s="1"/>
      <c r="G14" s="3"/>
    </row>
    <row r="15" spans="1:12" x14ac:dyDescent="0.25">
      <c r="A15" s="43" t="s">
        <v>23</v>
      </c>
      <c r="B15" s="43"/>
      <c r="C15" s="11" t="e">
        <f>IF(C14&gt;2.0499,"No","Yes")</f>
        <v>#DIV/0!</v>
      </c>
      <c r="D15" s="35" t="e">
        <f t="shared" ref="D15:E15" si="3">IF(D14&gt;2.0499,"No","Yes")</f>
        <v>#DIV/0!</v>
      </c>
      <c r="E15" s="35" t="e">
        <f t="shared" si="3"/>
        <v>#VALUE!</v>
      </c>
      <c r="F15" s="1"/>
      <c r="G15" s="1"/>
    </row>
    <row r="18" spans="1:15" x14ac:dyDescent="0.25">
      <c r="A18" s="42" t="s">
        <v>33</v>
      </c>
      <c r="B18" s="42"/>
      <c r="C18" s="24"/>
      <c r="D18" s="42"/>
      <c r="E18" s="42"/>
    </row>
    <row r="19" spans="1:15" x14ac:dyDescent="0.25">
      <c r="A19" s="42"/>
      <c r="B19" s="42"/>
      <c r="C19" s="11" t="s">
        <v>11</v>
      </c>
      <c r="D19" s="11" t="s">
        <v>12</v>
      </c>
      <c r="E19" s="11" t="s">
        <v>13</v>
      </c>
      <c r="F19" s="1"/>
      <c r="G19" s="1"/>
    </row>
    <row r="20" spans="1:15" x14ac:dyDescent="0.25">
      <c r="A20" s="11" t="s">
        <v>14</v>
      </c>
      <c r="B20" s="11" t="s">
        <v>18</v>
      </c>
      <c r="C20" s="25"/>
      <c r="D20" s="25"/>
      <c r="E20" s="25"/>
      <c r="F20" s="1"/>
      <c r="G20" s="1"/>
    </row>
    <row r="21" spans="1:15" x14ac:dyDescent="0.25">
      <c r="A21" s="11" t="s">
        <v>15</v>
      </c>
      <c r="B21" s="11" t="s">
        <v>18</v>
      </c>
      <c r="C21" s="25"/>
      <c r="D21" s="25"/>
      <c r="E21" s="25"/>
      <c r="F21" s="1"/>
      <c r="G21" s="1"/>
    </row>
    <row r="22" spans="1:15" x14ac:dyDescent="0.25">
      <c r="A22" s="11" t="s">
        <v>40</v>
      </c>
      <c r="B22" s="11" t="s">
        <v>18</v>
      </c>
      <c r="C22" s="11">
        <f>C20-C21</f>
        <v>0</v>
      </c>
      <c r="D22" s="11">
        <f t="shared" ref="D22" si="4">D20-D21</f>
        <v>0</v>
      </c>
      <c r="E22" s="11" t="str">
        <f>IF(E20="","",E20-E21)</f>
        <v/>
      </c>
      <c r="F22" s="1"/>
      <c r="G22" s="1"/>
    </row>
    <row r="23" spans="1:15" x14ac:dyDescent="0.25">
      <c r="A23" s="11" t="s">
        <v>17</v>
      </c>
      <c r="B23" s="11" t="s">
        <v>19</v>
      </c>
      <c r="C23" s="25"/>
      <c r="D23" s="25"/>
      <c r="E23" s="25"/>
      <c r="F23" s="1" t="s">
        <v>21</v>
      </c>
      <c r="G23" s="1" t="s">
        <v>22</v>
      </c>
      <c r="H23" s="1" t="s">
        <v>34</v>
      </c>
    </row>
    <row r="24" spans="1:15" x14ac:dyDescent="0.25">
      <c r="A24" s="11" t="s">
        <v>39</v>
      </c>
      <c r="B24" s="11" t="s">
        <v>20</v>
      </c>
      <c r="C24" s="11" t="e">
        <f>C22/C23</f>
        <v>#DIV/0!</v>
      </c>
      <c r="D24" s="11" t="e">
        <f t="shared" ref="D24" si="5">D22/D23</f>
        <v>#DIV/0!</v>
      </c>
      <c r="E24" s="11" t="str">
        <f>IF(E20="","",E22/E23)</f>
        <v/>
      </c>
      <c r="F24" s="1" t="e">
        <f>SUM(C24:E24)</f>
        <v>#DIV/0!</v>
      </c>
      <c r="G24" s="3" t="e">
        <f>AVERAGE(C24:E24)</f>
        <v>#DIV/0!</v>
      </c>
      <c r="H24" s="3" t="e">
        <f>G24/(1+($B$4/100))</f>
        <v>#DIV/0!</v>
      </c>
    </row>
    <row r="25" spans="1:15" x14ac:dyDescent="0.25">
      <c r="A25" s="42"/>
      <c r="B25" s="42"/>
      <c r="C25" s="15" t="e">
        <f>(ABS(C$24-$G$24)/$G$24)*100</f>
        <v>#DIV/0!</v>
      </c>
      <c r="D25" s="15" t="e">
        <f t="shared" ref="D25:E25" si="6">(ABS(D$24-$G$24)/$G$24)*100</f>
        <v>#DIV/0!</v>
      </c>
      <c r="E25" s="15" t="e">
        <f t="shared" si="6"/>
        <v>#VALUE!</v>
      </c>
      <c r="F25" s="1"/>
      <c r="G25" s="3"/>
    </row>
    <row r="26" spans="1:15" x14ac:dyDescent="0.25">
      <c r="A26" s="43" t="s">
        <v>23</v>
      </c>
      <c r="B26" s="43"/>
      <c r="C26" s="11" t="e">
        <f>IF(C25&gt;2.0499,"No","Yes")</f>
        <v>#DIV/0!</v>
      </c>
      <c r="D26" s="35" t="e">
        <f t="shared" ref="D26:E26" si="7">IF(D25&gt;2.0499,"No","Yes")</f>
        <v>#DIV/0!</v>
      </c>
      <c r="E26" s="35" t="e">
        <f t="shared" si="7"/>
        <v>#VALUE!</v>
      </c>
      <c r="F26" s="1"/>
      <c r="G26" s="1"/>
    </row>
    <row r="29" spans="1:15" x14ac:dyDescent="0.25">
      <c r="A29" s="42" t="s">
        <v>33</v>
      </c>
      <c r="B29" s="42"/>
      <c r="C29" s="24"/>
      <c r="D29" s="42"/>
      <c r="E29" s="42"/>
    </row>
    <row r="30" spans="1:15" x14ac:dyDescent="0.25">
      <c r="A30" s="42"/>
      <c r="B30" s="42"/>
      <c r="C30" s="11" t="s">
        <v>11</v>
      </c>
      <c r="D30" s="11" t="s">
        <v>12</v>
      </c>
      <c r="E30" s="11" t="s">
        <v>13</v>
      </c>
      <c r="F30" s="1"/>
      <c r="G30" s="1"/>
    </row>
    <row r="31" spans="1:15" x14ac:dyDescent="0.25">
      <c r="A31" s="11" t="s">
        <v>14</v>
      </c>
      <c r="B31" s="11" t="s">
        <v>18</v>
      </c>
      <c r="C31" s="25"/>
      <c r="D31" s="25"/>
      <c r="E31" s="25"/>
      <c r="F31" s="1"/>
      <c r="G31" s="1"/>
    </row>
    <row r="32" spans="1:15" x14ac:dyDescent="0.25">
      <c r="A32" s="11" t="s">
        <v>15</v>
      </c>
      <c r="B32" s="11" t="s">
        <v>18</v>
      </c>
      <c r="C32" s="25"/>
      <c r="D32" s="25"/>
      <c r="E32" s="25"/>
      <c r="F32" s="1"/>
      <c r="G32" s="1"/>
      <c r="L32"/>
      <c r="M32" s="1"/>
      <c r="N32" s="1" t="s">
        <v>45</v>
      </c>
      <c r="O32" s="1" t="s">
        <v>7</v>
      </c>
    </row>
    <row r="33" spans="1:15" x14ac:dyDescent="0.25">
      <c r="A33" s="11" t="s">
        <v>40</v>
      </c>
      <c r="B33" s="11" t="s">
        <v>18</v>
      </c>
      <c r="C33" s="11">
        <f>C31-C32</f>
        <v>0</v>
      </c>
      <c r="D33" s="11">
        <f t="shared" ref="D33" si="8">D31-D32</f>
        <v>0</v>
      </c>
      <c r="E33" s="11" t="str">
        <f>IF(E31="","",E31-E32)</f>
        <v/>
      </c>
      <c r="F33" s="1"/>
      <c r="G33" s="1"/>
      <c r="L33" t="s">
        <v>43</v>
      </c>
      <c r="M33" s="1" t="s">
        <v>44</v>
      </c>
      <c r="N33" s="1" t="e">
        <f>SLOPE(L9:L11,K9:K11)</f>
        <v>#DIV/0!</v>
      </c>
      <c r="O33" s="1" t="e">
        <f>INTERCEPT(L9:L11,K9:K11)</f>
        <v>#DIV/0!</v>
      </c>
    </row>
    <row r="34" spans="1:15" x14ac:dyDescent="0.25">
      <c r="A34" s="11" t="s">
        <v>17</v>
      </c>
      <c r="B34" s="11" t="s">
        <v>19</v>
      </c>
      <c r="C34" s="25"/>
      <c r="D34" s="25"/>
      <c r="E34" s="25"/>
      <c r="F34" s="1" t="s">
        <v>21</v>
      </c>
      <c r="G34" s="1" t="s">
        <v>22</v>
      </c>
      <c r="H34" s="1" t="s">
        <v>34</v>
      </c>
    </row>
    <row r="35" spans="1:15" x14ac:dyDescent="0.25">
      <c r="A35" s="11" t="s">
        <v>39</v>
      </c>
      <c r="B35" s="11" t="s">
        <v>20</v>
      </c>
      <c r="C35" s="11" t="e">
        <f>C33/C34</f>
        <v>#DIV/0!</v>
      </c>
      <c r="D35" s="11" t="e">
        <f t="shared" ref="D35" si="9">D33/D34</f>
        <v>#DIV/0!</v>
      </c>
      <c r="E35" s="11" t="str">
        <f>IF(E31="","",E33/E34)</f>
        <v/>
      </c>
      <c r="F35" s="1" t="e">
        <f>SUM(C35:E35)</f>
        <v>#DIV/0!</v>
      </c>
      <c r="G35" s="3" t="e">
        <f>AVERAGE(C35:E35)</f>
        <v>#DIV/0!</v>
      </c>
      <c r="H35" s="3" t="e">
        <f>G35/(1+($B$4/100))</f>
        <v>#DIV/0!</v>
      </c>
    </row>
    <row r="36" spans="1:15" x14ac:dyDescent="0.25">
      <c r="A36" s="42"/>
      <c r="B36" s="42"/>
      <c r="C36" s="15" t="e">
        <f>(ABS(C$35-$G$35)/$G$35)*100</f>
        <v>#DIV/0!</v>
      </c>
      <c r="D36" s="15" t="e">
        <f t="shared" ref="D36:E36" si="10">(ABS(D$35-$G$35)/$G$35)*100</f>
        <v>#DIV/0!</v>
      </c>
      <c r="E36" s="15" t="e">
        <f t="shared" si="10"/>
        <v>#VALUE!</v>
      </c>
      <c r="F36" s="1"/>
      <c r="G36" s="3"/>
    </row>
    <row r="37" spans="1:15" x14ac:dyDescent="0.25">
      <c r="A37" s="43" t="s">
        <v>23</v>
      </c>
      <c r="B37" s="43"/>
      <c r="C37" s="11" t="e">
        <f>IF(C36&gt;2.0499,"No","Yes")</f>
        <v>#DIV/0!</v>
      </c>
      <c r="D37" s="35" t="e">
        <f t="shared" ref="D37:E37" si="11">IF(D36&gt;2.0499,"No","Yes")</f>
        <v>#DIV/0!</v>
      </c>
      <c r="E37" s="35" t="e">
        <f t="shared" si="11"/>
        <v>#VALUE!</v>
      </c>
      <c r="F37" s="1"/>
      <c r="G37" s="1"/>
    </row>
    <row r="39" spans="1:15" ht="30.75" x14ac:dyDescent="0.3">
      <c r="A39" s="17" t="s">
        <v>58</v>
      </c>
      <c r="B39" s="18" t="e">
        <f>'Emulsion Calibration'!B17</f>
        <v>#DIV/0!</v>
      </c>
      <c r="H39" s="10"/>
      <c r="K39" s="10"/>
      <c r="L39" s="10"/>
    </row>
    <row r="40" spans="1:15" ht="21" x14ac:dyDescent="0.35">
      <c r="A40" s="19" t="s">
        <v>42</v>
      </c>
      <c r="B40" s="20" t="e">
        <f>(B39-O33)/N33</f>
        <v>#DIV/0!</v>
      </c>
    </row>
    <row r="43" spans="1:15" x14ac:dyDescent="0.25">
      <c r="A43" s="54" t="s">
        <v>59</v>
      </c>
      <c r="B43" s="54"/>
      <c r="C43" s="54"/>
      <c r="D43" s="54"/>
      <c r="E43" s="54"/>
      <c r="F43" s="14"/>
      <c r="G43" s="14"/>
      <c r="H43" s="14"/>
    </row>
    <row r="44" spans="1:15" x14ac:dyDescent="0.25">
      <c r="A44" s="42"/>
      <c r="B44" s="42"/>
      <c r="C44" s="42"/>
      <c r="D44" s="42" t="s">
        <v>61</v>
      </c>
      <c r="E44" s="42"/>
      <c r="F44" s="10"/>
      <c r="G44" s="10"/>
      <c r="H44" s="10"/>
      <c r="K44" s="10"/>
      <c r="L44" s="10"/>
    </row>
    <row r="45" spans="1:15" x14ac:dyDescent="0.25">
      <c r="A45" s="11" t="s">
        <v>38</v>
      </c>
      <c r="B45" s="11" t="s">
        <v>62</v>
      </c>
      <c r="C45" s="15" t="e">
        <f>B40</f>
        <v>#DIV/0!</v>
      </c>
      <c r="D45" s="25"/>
      <c r="E45" s="25"/>
    </row>
    <row r="46" spans="1:15" x14ac:dyDescent="0.25">
      <c r="A46" s="11" t="s">
        <v>14</v>
      </c>
      <c r="B46" s="11" t="s">
        <v>18</v>
      </c>
      <c r="C46" s="25"/>
      <c r="D46" s="25"/>
      <c r="E46" s="25"/>
    </row>
    <row r="47" spans="1:15" x14ac:dyDescent="0.25">
      <c r="A47" s="11" t="s">
        <v>15</v>
      </c>
      <c r="B47" s="11" t="s">
        <v>18</v>
      </c>
      <c r="C47" s="25"/>
      <c r="D47" s="25"/>
      <c r="E47" s="25"/>
    </row>
    <row r="48" spans="1:15" x14ac:dyDescent="0.25">
      <c r="A48" s="11" t="s">
        <v>40</v>
      </c>
      <c r="B48" s="11" t="s">
        <v>18</v>
      </c>
      <c r="C48" s="11">
        <f>C46-C47</f>
        <v>0</v>
      </c>
      <c r="D48" s="11">
        <f t="shared" ref="D48" si="12">D46-D47</f>
        <v>0</v>
      </c>
      <c r="E48" s="11" t="str">
        <f>IF(E46="","",E46-E47)</f>
        <v/>
      </c>
    </row>
    <row r="49" spans="1:12" x14ac:dyDescent="0.25">
      <c r="A49" s="11" t="s">
        <v>17</v>
      </c>
      <c r="B49" s="11" t="s">
        <v>19</v>
      </c>
      <c r="C49" s="25"/>
      <c r="D49" s="25"/>
      <c r="E49" s="25"/>
    </row>
    <row r="50" spans="1:12" x14ac:dyDescent="0.25">
      <c r="A50" s="11" t="s">
        <v>39</v>
      </c>
      <c r="B50" s="11" t="s">
        <v>20</v>
      </c>
      <c r="C50" s="11" t="e">
        <f>C48/C49</f>
        <v>#DIV/0!</v>
      </c>
      <c r="D50" s="11" t="str">
        <f>IF(D46="","",D48/D49)</f>
        <v/>
      </c>
      <c r="E50" s="11" t="str">
        <f>IF(E46="","",E48/E49)</f>
        <v/>
      </c>
    </row>
    <row r="51" spans="1:12" x14ac:dyDescent="0.25">
      <c r="A51" s="11" t="s">
        <v>60</v>
      </c>
      <c r="B51" s="11" t="s">
        <v>20</v>
      </c>
      <c r="C51" s="21" t="e">
        <f>C50/(1+($B$4/100))</f>
        <v>#DIV/0!</v>
      </c>
      <c r="D51" s="21" t="e">
        <f t="shared" ref="D51:E51" si="13">D50/(1+($B$4/100))</f>
        <v>#VALUE!</v>
      </c>
      <c r="E51" s="21" t="e">
        <f t="shared" si="13"/>
        <v>#VALUE!</v>
      </c>
    </row>
    <row r="52" spans="1:12" x14ac:dyDescent="0.25">
      <c r="A52" s="42"/>
      <c r="B52" s="42"/>
      <c r="C52" s="15" t="e">
        <f>(ABS(C$51-$B$39)/$B$39)*100</f>
        <v>#DIV/0!</v>
      </c>
      <c r="D52" s="15" t="e">
        <f t="shared" ref="D52:E52" si="14">(ABS(D$51-$B$39)/$B$39)*100</f>
        <v>#VALUE!</v>
      </c>
      <c r="E52" s="15" t="e">
        <f t="shared" si="14"/>
        <v>#VALUE!</v>
      </c>
    </row>
    <row r="53" spans="1:12" x14ac:dyDescent="0.25">
      <c r="A53" s="43" t="s">
        <v>64</v>
      </c>
      <c r="B53" s="43"/>
      <c r="C53" s="11" t="e">
        <f>IF(C52&gt;2.0499,"No","Yes")</f>
        <v>#DIV/0!</v>
      </c>
      <c r="D53" s="35" t="e">
        <f t="shared" ref="D53:E53" si="15">IF(D52&gt;2.0499,"No","Yes")</f>
        <v>#VALUE!</v>
      </c>
      <c r="E53" s="35" t="e">
        <f t="shared" si="15"/>
        <v>#VALUE!</v>
      </c>
      <c r="H53" s="10"/>
      <c r="K53" s="10"/>
      <c r="L53" s="10"/>
    </row>
    <row r="54" spans="1:12" x14ac:dyDescent="0.25">
      <c r="A54" s="42"/>
      <c r="B54" s="42"/>
      <c r="C54" s="42"/>
      <c r="D54" s="42"/>
      <c r="E54" s="42"/>
    </row>
    <row r="55" spans="1:12" ht="23.25" x14ac:dyDescent="0.35">
      <c r="A55" s="22" t="s">
        <v>63</v>
      </c>
      <c r="B55" s="53" t="e">
        <f>IF(C53="Yes",C45,IF(D53="Yes",D45,IF(E53="Yes",E45,"Redo Calibration")))</f>
        <v>#DIV/0!</v>
      </c>
      <c r="C55" s="53"/>
      <c r="D55" s="53"/>
      <c r="E55" s="53"/>
    </row>
    <row r="57" spans="1:12" x14ac:dyDescent="0.25">
      <c r="A57" t="s">
        <v>73</v>
      </c>
    </row>
    <row r="58" spans="1:12" x14ac:dyDescent="0.25">
      <c r="A58" s="44"/>
      <c r="B58" s="45"/>
      <c r="C58" s="45"/>
      <c r="D58" s="45"/>
      <c r="E58" s="46"/>
    </row>
    <row r="59" spans="1:12" x14ac:dyDescent="0.25">
      <c r="A59" s="47"/>
      <c r="B59" s="48"/>
      <c r="C59" s="48"/>
      <c r="D59" s="48"/>
      <c r="E59" s="49"/>
    </row>
    <row r="60" spans="1:12" x14ac:dyDescent="0.25">
      <c r="A60" s="47"/>
      <c r="B60" s="48"/>
      <c r="C60" s="48"/>
      <c r="D60" s="48"/>
      <c r="E60" s="49"/>
    </row>
    <row r="61" spans="1:12" x14ac:dyDescent="0.25">
      <c r="A61" s="47"/>
      <c r="B61" s="48"/>
      <c r="C61" s="48"/>
      <c r="D61" s="48"/>
      <c r="E61" s="49"/>
    </row>
    <row r="62" spans="1:12" x14ac:dyDescent="0.25">
      <c r="A62" s="50"/>
      <c r="B62" s="51"/>
      <c r="C62" s="51"/>
      <c r="D62" s="51"/>
      <c r="E62" s="52"/>
    </row>
  </sheetData>
  <sheetProtection sheet="1" objects="1" scenarios="1"/>
  <mergeCells count="23">
    <mergeCell ref="A8:B8"/>
    <mergeCell ref="A19:B19"/>
    <mergeCell ref="D18:E18"/>
    <mergeCell ref="D7:E7"/>
    <mergeCell ref="A7:B7"/>
    <mergeCell ref="A18:B18"/>
    <mergeCell ref="A14:B14"/>
    <mergeCell ref="A15:B15"/>
    <mergeCell ref="A25:B25"/>
    <mergeCell ref="A36:B36"/>
    <mergeCell ref="A58:E62"/>
    <mergeCell ref="A26:B26"/>
    <mergeCell ref="A37:B37"/>
    <mergeCell ref="D44:E44"/>
    <mergeCell ref="A44:C44"/>
    <mergeCell ref="A29:B29"/>
    <mergeCell ref="D29:E29"/>
    <mergeCell ref="A30:B30"/>
    <mergeCell ref="A53:B53"/>
    <mergeCell ref="B55:E55"/>
    <mergeCell ref="A43:E43"/>
    <mergeCell ref="A52:B52"/>
    <mergeCell ref="A54:E54"/>
  </mergeCells>
  <conditionalFormatting sqref="C15:E15">
    <cfRule type="cellIs" dxfId="5" priority="6" operator="equal">
      <formula>"No"</formula>
    </cfRule>
  </conditionalFormatting>
  <conditionalFormatting sqref="C26:E26">
    <cfRule type="cellIs" dxfId="4" priority="3" operator="equal">
      <formula>"No"</formula>
    </cfRule>
  </conditionalFormatting>
  <conditionalFormatting sqref="C37:E37">
    <cfRule type="cellIs" dxfId="3" priority="2" operator="equal">
      <formula>"No"</formula>
    </cfRule>
  </conditionalFormatting>
  <conditionalFormatting sqref="C53:E53">
    <cfRule type="cellIs" dxfId="2" priority="1" operator="equal">
      <formula>"No"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E16" sqref="E16"/>
    </sheetView>
  </sheetViews>
  <sheetFormatPr defaultRowHeight="15" x14ac:dyDescent="0.25"/>
  <cols>
    <col min="1" max="1" width="23.85546875" style="33" customWidth="1"/>
    <col min="2" max="2" width="10.5703125" style="33" customWidth="1"/>
    <col min="3" max="16384" width="9.140625" style="33"/>
  </cols>
  <sheetData>
    <row r="3" spans="1:7" x14ac:dyDescent="0.25">
      <c r="A3" s="42" t="s">
        <v>78</v>
      </c>
      <c r="B3" s="42"/>
      <c r="C3" s="42"/>
      <c r="D3" s="42"/>
      <c r="E3" s="42"/>
    </row>
    <row r="4" spans="1:7" x14ac:dyDescent="0.25">
      <c r="A4" s="42"/>
      <c r="B4" s="42"/>
      <c r="C4" s="42"/>
      <c r="D4" s="42"/>
      <c r="E4" s="42"/>
    </row>
    <row r="5" spans="1:7" x14ac:dyDescent="0.25">
      <c r="A5" s="42"/>
      <c r="B5" s="42"/>
      <c r="C5" s="35" t="s">
        <v>11</v>
      </c>
      <c r="D5" s="35" t="s">
        <v>12</v>
      </c>
      <c r="E5" s="35" t="s">
        <v>13</v>
      </c>
    </row>
    <row r="6" spans="1:7" x14ac:dyDescent="0.25">
      <c r="A6" s="35" t="s">
        <v>14</v>
      </c>
      <c r="B6" s="35" t="s">
        <v>18</v>
      </c>
      <c r="C6" s="34"/>
      <c r="D6" s="34"/>
      <c r="E6" s="34"/>
    </row>
    <row r="7" spans="1:7" x14ac:dyDescent="0.25">
      <c r="A7" s="35" t="s">
        <v>15</v>
      </c>
      <c r="B7" s="35" t="s">
        <v>18</v>
      </c>
      <c r="C7" s="34"/>
      <c r="D7" s="34"/>
      <c r="E7" s="34"/>
    </row>
    <row r="8" spans="1:7" x14ac:dyDescent="0.25">
      <c r="A8" s="35" t="s">
        <v>79</v>
      </c>
      <c r="B8" s="35" t="s">
        <v>18</v>
      </c>
      <c r="C8" s="35">
        <f>C6-C7</f>
        <v>0</v>
      </c>
      <c r="D8" s="35">
        <f t="shared" ref="D8:E8" si="0">D6-D7</f>
        <v>0</v>
      </c>
      <c r="E8" s="35">
        <f t="shared" si="0"/>
        <v>0</v>
      </c>
    </row>
    <row r="9" spans="1:7" x14ac:dyDescent="0.25">
      <c r="A9" s="35" t="s">
        <v>80</v>
      </c>
      <c r="B9" s="35" t="s">
        <v>19</v>
      </c>
      <c r="C9" s="34"/>
      <c r="D9" s="34"/>
      <c r="E9" s="34"/>
      <c r="F9" s="33" t="s">
        <v>21</v>
      </c>
      <c r="G9" s="33" t="s">
        <v>22</v>
      </c>
    </row>
    <row r="10" spans="1:7" x14ac:dyDescent="0.25">
      <c r="A10" s="35" t="s">
        <v>81</v>
      </c>
      <c r="B10" s="35" t="s">
        <v>20</v>
      </c>
      <c r="C10" s="35" t="e">
        <f>C8/C9</f>
        <v>#DIV/0!</v>
      </c>
      <c r="D10" s="35" t="e">
        <f>D8/D9</f>
        <v>#DIV/0!</v>
      </c>
      <c r="E10" s="35" t="e">
        <f>E8/E9</f>
        <v>#DIV/0!</v>
      </c>
      <c r="F10" s="33" t="e">
        <f>SUM(C10:E10)</f>
        <v>#DIV/0!</v>
      </c>
      <c r="G10" s="4" t="e">
        <f>AVERAGE(C10:E10)</f>
        <v>#DIV/0!</v>
      </c>
    </row>
    <row r="11" spans="1:7" x14ac:dyDescent="0.25">
      <c r="A11" s="42"/>
      <c r="B11" s="42"/>
      <c r="C11" s="36" t="e">
        <f>(ABS(C$10-$G$10)/$G$10)*100</f>
        <v>#DIV/0!</v>
      </c>
      <c r="D11" s="36" t="e">
        <f t="shared" ref="D11:E11" si="1">(ABS(D$10-$G$10)/$G$10)*100</f>
        <v>#DIV/0!</v>
      </c>
      <c r="E11" s="36" t="e">
        <f t="shared" si="1"/>
        <v>#DIV/0!</v>
      </c>
      <c r="G11" s="3"/>
    </row>
    <row r="12" spans="1:7" x14ac:dyDescent="0.25">
      <c r="A12" s="43" t="s">
        <v>23</v>
      </c>
      <c r="B12" s="43"/>
      <c r="C12" s="35" t="e">
        <f>IF(C11&gt;2.0499,"No","Yes")</f>
        <v>#DIV/0!</v>
      </c>
      <c r="D12" s="35" t="e">
        <f t="shared" ref="D12:E12" si="2">IF(D11&gt;2.0499,"No","Yes")</f>
        <v>#DIV/0!</v>
      </c>
      <c r="E12" s="35" t="e">
        <f t="shared" si="2"/>
        <v>#DIV/0!</v>
      </c>
    </row>
    <row r="15" spans="1:7" x14ac:dyDescent="0.25">
      <c r="C15" s="3"/>
      <c r="D15" s="3"/>
      <c r="E15" s="3"/>
    </row>
    <row r="16" spans="1:7" x14ac:dyDescent="0.25">
      <c r="C16" s="4"/>
      <c r="D16" s="4"/>
      <c r="E16" s="4"/>
      <c r="F16" s="3"/>
    </row>
    <row r="17" spans="2:6" x14ac:dyDescent="0.25">
      <c r="C17" s="9"/>
      <c r="D17" s="9"/>
      <c r="E17" s="9"/>
    </row>
    <row r="18" spans="2:6" x14ac:dyDescent="0.25">
      <c r="C18" s="4"/>
      <c r="D18" s="4"/>
      <c r="E18" s="4"/>
      <c r="F18" s="4"/>
    </row>
    <row r="19" spans="2:6" x14ac:dyDescent="0.25">
      <c r="C19" s="3"/>
      <c r="D19" s="3"/>
      <c r="E19" s="3"/>
      <c r="F19" s="3"/>
    </row>
    <row r="21" spans="2:6" x14ac:dyDescent="0.25">
      <c r="B21" s="2"/>
    </row>
    <row r="22" spans="2:6" x14ac:dyDescent="0.25">
      <c r="B22" s="3"/>
    </row>
  </sheetData>
  <sheetProtection sheet="1" objects="1" scenarios="1"/>
  <mergeCells count="5">
    <mergeCell ref="A3:E3"/>
    <mergeCell ref="A4:E4"/>
    <mergeCell ref="A5:B5"/>
    <mergeCell ref="A11:B11"/>
    <mergeCell ref="A12:B12"/>
  </mergeCells>
  <conditionalFormatting sqref="C12:E12">
    <cfRule type="cellIs" dxfId="1" priority="1" operator="equal">
      <formula>"No"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F17" sqref="F17"/>
    </sheetView>
  </sheetViews>
  <sheetFormatPr defaultRowHeight="15" x14ac:dyDescent="0.25"/>
  <cols>
    <col min="1" max="1" width="23.85546875" style="33" customWidth="1"/>
    <col min="2" max="2" width="10.5703125" style="33" customWidth="1"/>
    <col min="3" max="16384" width="9.140625" style="33"/>
  </cols>
  <sheetData>
    <row r="3" spans="1:7" x14ac:dyDescent="0.25">
      <c r="A3" s="42" t="s">
        <v>74</v>
      </c>
      <c r="B3" s="42"/>
      <c r="C3" s="42"/>
      <c r="D3" s="42"/>
      <c r="E3" s="42"/>
    </row>
    <row r="4" spans="1:7" x14ac:dyDescent="0.25">
      <c r="A4" s="42"/>
      <c r="B4" s="42"/>
      <c r="C4" s="42"/>
      <c r="D4" s="42"/>
      <c r="E4" s="42"/>
    </row>
    <row r="5" spans="1:7" x14ac:dyDescent="0.25">
      <c r="A5" s="42"/>
      <c r="B5" s="42"/>
      <c r="C5" s="35" t="s">
        <v>11</v>
      </c>
      <c r="D5" s="35" t="s">
        <v>12</v>
      </c>
      <c r="E5" s="35" t="s">
        <v>13</v>
      </c>
    </row>
    <row r="6" spans="1:7" x14ac:dyDescent="0.25">
      <c r="A6" s="35" t="s">
        <v>14</v>
      </c>
      <c r="B6" s="35" t="s">
        <v>18</v>
      </c>
      <c r="C6" s="34"/>
      <c r="D6" s="34"/>
      <c r="E6" s="34"/>
    </row>
    <row r="7" spans="1:7" x14ac:dyDescent="0.25">
      <c r="A7" s="35" t="s">
        <v>15</v>
      </c>
      <c r="B7" s="35" t="s">
        <v>18</v>
      </c>
      <c r="C7" s="34"/>
      <c r="D7" s="34"/>
      <c r="E7" s="34"/>
    </row>
    <row r="8" spans="1:7" x14ac:dyDescent="0.25">
      <c r="A8" s="35" t="s">
        <v>75</v>
      </c>
      <c r="B8" s="35" t="s">
        <v>18</v>
      </c>
      <c r="C8" s="35">
        <f>C6-C7</f>
        <v>0</v>
      </c>
      <c r="D8" s="35">
        <f t="shared" ref="D8:E8" si="0">D6-D7</f>
        <v>0</v>
      </c>
      <c r="E8" s="35">
        <f t="shared" si="0"/>
        <v>0</v>
      </c>
    </row>
    <row r="9" spans="1:7" x14ac:dyDescent="0.25">
      <c r="A9" s="35" t="s">
        <v>76</v>
      </c>
      <c r="B9" s="35" t="s">
        <v>19</v>
      </c>
      <c r="C9" s="34"/>
      <c r="D9" s="34"/>
      <c r="E9" s="34"/>
      <c r="F9" s="33" t="s">
        <v>21</v>
      </c>
      <c r="G9" s="33" t="s">
        <v>22</v>
      </c>
    </row>
    <row r="10" spans="1:7" x14ac:dyDescent="0.25">
      <c r="A10" s="35" t="s">
        <v>77</v>
      </c>
      <c r="B10" s="35" t="s">
        <v>20</v>
      </c>
      <c r="C10" s="35" t="e">
        <f>C8/C9</f>
        <v>#DIV/0!</v>
      </c>
      <c r="D10" s="35" t="e">
        <f>D8/D9</f>
        <v>#DIV/0!</v>
      </c>
      <c r="E10" s="35" t="e">
        <f>E8/E9</f>
        <v>#DIV/0!</v>
      </c>
      <c r="F10" s="33" t="e">
        <f>SUM(C10:E10)</f>
        <v>#DIV/0!</v>
      </c>
      <c r="G10" s="4" t="e">
        <f>AVERAGE(C10:E10)</f>
        <v>#DIV/0!</v>
      </c>
    </row>
    <row r="11" spans="1:7" x14ac:dyDescent="0.25">
      <c r="A11" s="42"/>
      <c r="B11" s="42"/>
      <c r="C11" s="36" t="e">
        <f>(ABS(C$10-$G$10)/$G$10)*100</f>
        <v>#DIV/0!</v>
      </c>
      <c r="D11" s="36" t="e">
        <f t="shared" ref="D11:E11" si="1">(ABS(D$10-$G$10)/$G$10)*100</f>
        <v>#DIV/0!</v>
      </c>
      <c r="E11" s="36" t="e">
        <f t="shared" si="1"/>
        <v>#DIV/0!</v>
      </c>
      <c r="G11" s="3"/>
    </row>
    <row r="12" spans="1:7" x14ac:dyDescent="0.25">
      <c r="A12" s="43" t="s">
        <v>23</v>
      </c>
      <c r="B12" s="43"/>
      <c r="C12" s="35" t="e">
        <f>IF(C11&gt;2.0499,"No","Yes")</f>
        <v>#DIV/0!</v>
      </c>
      <c r="D12" s="35" t="e">
        <f t="shared" ref="D12:E12" si="2">IF(D11&gt;2.0499,"No","Yes")</f>
        <v>#DIV/0!</v>
      </c>
      <c r="E12" s="35" t="e">
        <f t="shared" si="2"/>
        <v>#DIV/0!</v>
      </c>
    </row>
    <row r="15" spans="1:7" x14ac:dyDescent="0.25">
      <c r="C15" s="3"/>
      <c r="D15" s="3"/>
      <c r="E15" s="3"/>
    </row>
    <row r="16" spans="1:7" x14ac:dyDescent="0.25">
      <c r="C16" s="4"/>
      <c r="D16" s="4"/>
      <c r="E16" s="4"/>
      <c r="F16" s="3"/>
    </row>
    <row r="17" spans="2:6" x14ac:dyDescent="0.25">
      <c r="C17" s="9"/>
      <c r="D17" s="9"/>
      <c r="E17" s="9"/>
    </row>
    <row r="18" spans="2:6" x14ac:dyDescent="0.25">
      <c r="C18" s="4"/>
      <c r="D18" s="4"/>
      <c r="E18" s="4"/>
      <c r="F18" s="4"/>
    </row>
    <row r="19" spans="2:6" x14ac:dyDescent="0.25">
      <c r="C19" s="3"/>
      <c r="D19" s="3"/>
      <c r="E19" s="3"/>
      <c r="F19" s="3"/>
    </row>
    <row r="21" spans="2:6" x14ac:dyDescent="0.25">
      <c r="B21" s="2"/>
    </row>
    <row r="22" spans="2:6" x14ac:dyDescent="0.25">
      <c r="B22" s="3"/>
    </row>
  </sheetData>
  <sheetProtection sheet="1" objects="1" scenarios="1"/>
  <mergeCells count="5">
    <mergeCell ref="A3:E3"/>
    <mergeCell ref="A4:E4"/>
    <mergeCell ref="A5:B5"/>
    <mergeCell ref="A11:B11"/>
    <mergeCell ref="A12:B12"/>
  </mergeCells>
  <conditionalFormatting sqref="C12:E12">
    <cfRule type="cellIs" dxfId="0" priority="1" operator="equal">
      <formula>"No"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9" sqref="B9:C9"/>
    </sheetView>
  </sheetViews>
  <sheetFormatPr defaultRowHeight="15" x14ac:dyDescent="0.25"/>
  <cols>
    <col min="1" max="1" width="29.85546875" bestFit="1" customWidth="1"/>
    <col min="2" max="3" width="14.28515625" customWidth="1"/>
  </cols>
  <sheetData>
    <row r="1" spans="1:3" x14ac:dyDescent="0.25">
      <c r="A1" s="11" t="s">
        <v>50</v>
      </c>
      <c r="B1" s="57">
        <f>JMF!B1</f>
        <v>0</v>
      </c>
      <c r="C1" s="57"/>
    </row>
    <row r="2" spans="1:3" x14ac:dyDescent="0.25">
      <c r="A2" s="11" t="s">
        <v>52</v>
      </c>
      <c r="B2" s="57">
        <f>JMF!B2</f>
        <v>0</v>
      </c>
      <c r="C2" s="57"/>
    </row>
    <row r="3" spans="1:3" x14ac:dyDescent="0.25">
      <c r="A3" s="11" t="s">
        <v>55</v>
      </c>
      <c r="B3" s="57">
        <f>JMF!B3</f>
        <v>0</v>
      </c>
      <c r="C3" s="57"/>
    </row>
    <row r="4" spans="1:3" x14ac:dyDescent="0.25">
      <c r="A4" s="11" t="s">
        <v>54</v>
      </c>
      <c r="B4" s="57">
        <f>JMF!B4</f>
        <v>0</v>
      </c>
      <c r="C4" s="57"/>
    </row>
    <row r="5" spans="1:3" x14ac:dyDescent="0.25">
      <c r="A5" s="11" t="s">
        <v>53</v>
      </c>
      <c r="B5" s="58">
        <f>JMF!B5</f>
        <v>0</v>
      </c>
      <c r="C5" s="58"/>
    </row>
    <row r="6" spans="1:3" x14ac:dyDescent="0.25">
      <c r="A6" s="11" t="s">
        <v>51</v>
      </c>
      <c r="B6" s="57">
        <f>JMF!B6</f>
        <v>0</v>
      </c>
      <c r="C6" s="57"/>
    </row>
    <row r="8" spans="1:3" x14ac:dyDescent="0.25">
      <c r="A8" s="32" t="s">
        <v>88</v>
      </c>
      <c r="B8" s="42">
        <f>JMF!B9</f>
        <v>0</v>
      </c>
      <c r="C8" s="42"/>
    </row>
    <row r="9" spans="1:3" x14ac:dyDescent="0.25">
      <c r="A9" s="32" t="s">
        <v>89</v>
      </c>
      <c r="B9" s="42">
        <f>JMF!B10</f>
        <v>0</v>
      </c>
      <c r="C9" s="42"/>
    </row>
    <row r="10" spans="1:3" x14ac:dyDescent="0.25">
      <c r="A10" s="32" t="s">
        <v>37</v>
      </c>
      <c r="B10" s="55">
        <f>JMF!B13</f>
        <v>0</v>
      </c>
      <c r="C10" s="55"/>
    </row>
    <row r="11" spans="1:3" x14ac:dyDescent="0.25">
      <c r="A11" s="32" t="s">
        <v>66</v>
      </c>
      <c r="B11" s="55">
        <f>JMF!B11</f>
        <v>0</v>
      </c>
      <c r="C11" s="55"/>
    </row>
    <row r="12" spans="1:3" x14ac:dyDescent="0.25">
      <c r="A12" s="32" t="s">
        <v>67</v>
      </c>
      <c r="B12" s="55">
        <f>JMF!B12</f>
        <v>0</v>
      </c>
      <c r="C12" s="55"/>
    </row>
    <row r="13" spans="1:3" x14ac:dyDescent="0.25">
      <c r="A13" s="32" t="s">
        <v>68</v>
      </c>
      <c r="B13" s="56">
        <f>JMF!B16</f>
        <v>0</v>
      </c>
      <c r="C13" s="56"/>
    </row>
    <row r="15" spans="1:3" x14ac:dyDescent="0.25">
      <c r="A15" s="32" t="s">
        <v>65</v>
      </c>
      <c r="B15" s="56" t="e">
        <f>'Aggregate Calibration'!B55:E55</f>
        <v>#DIV/0!</v>
      </c>
      <c r="C15" s="42"/>
    </row>
    <row r="16" spans="1:3" x14ac:dyDescent="0.25">
      <c r="A16" s="32" t="s">
        <v>70</v>
      </c>
      <c r="B16" s="59" t="e">
        <f>'Emulsion Calibration'!B17</f>
        <v>#DIV/0!</v>
      </c>
      <c r="C16" s="59"/>
    </row>
    <row r="17" spans="1:3" x14ac:dyDescent="0.25">
      <c r="A17" s="32" t="s">
        <v>69</v>
      </c>
      <c r="B17" s="59" t="e">
        <f>'Emulsion Calibration'!G12</f>
        <v>#DIV/0!</v>
      </c>
      <c r="C17" s="59"/>
    </row>
    <row r="18" spans="1:3" x14ac:dyDescent="0.25">
      <c r="A18" s="32" t="s">
        <v>71</v>
      </c>
      <c r="B18" s="59" t="e">
        <f>'Cement Calibration'!C18</f>
        <v>#DIV/0!</v>
      </c>
      <c r="C18" s="59"/>
    </row>
    <row r="19" spans="1:3" x14ac:dyDescent="0.25">
      <c r="A19" s="32" t="s">
        <v>82</v>
      </c>
      <c r="B19" s="42" t="e">
        <f>'Water Calibration'!G10</f>
        <v>#DIV/0!</v>
      </c>
      <c r="C19" s="42"/>
    </row>
    <row r="20" spans="1:3" x14ac:dyDescent="0.25">
      <c r="A20" s="32" t="s">
        <v>83</v>
      </c>
      <c r="B20" s="42" t="e">
        <f>'Additive Calibration'!G10</f>
        <v>#DIV/0!</v>
      </c>
      <c r="C20" s="42"/>
    </row>
  </sheetData>
  <sheetProtection sheet="1" objects="1" scenarios="1"/>
  <mergeCells count="18">
    <mergeCell ref="B19:C19"/>
    <mergeCell ref="B20:C20"/>
    <mergeCell ref="B9:C9"/>
    <mergeCell ref="B17:C17"/>
    <mergeCell ref="B18:C18"/>
    <mergeCell ref="B15:C15"/>
    <mergeCell ref="B16:C16"/>
    <mergeCell ref="B10:C10"/>
    <mergeCell ref="B11:C11"/>
    <mergeCell ref="B8:C8"/>
    <mergeCell ref="B12:C12"/>
    <mergeCell ref="B13:C13"/>
    <mergeCell ref="B1:C1"/>
    <mergeCell ref="B2:C2"/>
    <mergeCell ref="B3:C3"/>
    <mergeCell ref="B4:C4"/>
    <mergeCell ref="B5:C5"/>
    <mergeCell ref="B6:C6"/>
  </mergeCells>
  <printOptions horizontalCentered="1"/>
  <pageMargins left="0.45" right="0.45" top="0.5" bottom="0.5" header="0.3" footer="0.3"/>
  <pageSetup scale="13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1060F20A121844997856E036894233" ma:contentTypeVersion="3" ma:contentTypeDescription="Create a new document." ma:contentTypeScope="" ma:versionID="f106b73f1b8ef016c427db2b179d946f">
  <xsd:schema xmlns:xsd="http://www.w3.org/2001/XMLSchema" xmlns:xs="http://www.w3.org/2001/XMLSchema" xmlns:p="http://schemas.microsoft.com/office/2006/metadata/properties" xmlns:ns2="cdf5cfbf-cf86-4eb7-ac31-a9fd0075546e" xmlns:ns3="aa8b5681-98c3-4a1e-8391-cfa151307841" xmlns:ns4="http://schemas.microsoft.com/sharepoint/v4" targetNamespace="http://schemas.microsoft.com/office/2006/metadata/properties" ma:root="true" ma:fieldsID="d99891bcf4c3636dbefdb7f49bbda5fe" ns2:_="" ns3:_="" ns4:_="">
    <xsd:import namespace="cdf5cfbf-cf86-4eb7-ac31-a9fd0075546e"/>
    <xsd:import namespace="aa8b5681-98c3-4a1e-8391-cfa15130784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Group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b5681-98c3-4a1e-8391-cfa151307841" elementFormDefault="qualified">
    <xsd:import namespace="http://schemas.microsoft.com/office/2006/documentManagement/types"/>
    <xsd:import namespace="http://schemas.microsoft.com/office/infopath/2007/PartnerControls"/>
    <xsd:element name="Group" ma:index="9" nillable="true" ma:displayName="Group" ma:internalName="Group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roup xmlns="aa8b5681-98c3-4a1e-8391-cfa151307841">Micro-Surfacing</Group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D16DB893-AF00-4546-AA0F-A6733CD6BDE2}"/>
</file>

<file path=customXml/itemProps2.xml><?xml version="1.0" encoding="utf-8"?>
<ds:datastoreItem xmlns:ds="http://schemas.openxmlformats.org/officeDocument/2006/customXml" ds:itemID="{C3D58D8C-3392-4E59-9BD6-78910302DCC7}"/>
</file>

<file path=customXml/itemProps3.xml><?xml version="1.0" encoding="utf-8"?>
<ds:datastoreItem xmlns:ds="http://schemas.openxmlformats.org/officeDocument/2006/customXml" ds:itemID="{796BB0AD-C436-4196-9021-757A9C368B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JMF</vt:lpstr>
      <vt:lpstr>Emulsion Calibration</vt:lpstr>
      <vt:lpstr>Cement Calibration</vt:lpstr>
      <vt:lpstr>Aggregate Calibration</vt:lpstr>
      <vt:lpstr>Water Calibration</vt:lpstr>
      <vt:lpstr>Additive Calibration</vt:lpstr>
      <vt:lpstr>Printable Summary</vt:lpstr>
      <vt:lpstr>'Printable Summary'!Print_Area</vt:lpstr>
    </vt:vector>
  </TitlesOfParts>
  <Company>Ohio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Micro-Surfacing Calibration Form M1 Fixed Positive Displacement Mix</dc:title>
  <dc:creator>Eric Biehl</dc:creator>
  <cp:lastModifiedBy>Eric Biehl</cp:lastModifiedBy>
  <cp:lastPrinted>2017-06-02T14:36:31Z</cp:lastPrinted>
  <dcterms:created xsi:type="dcterms:W3CDTF">2017-05-02T18:15:50Z</dcterms:created>
  <dcterms:modified xsi:type="dcterms:W3CDTF">2018-02-12T17:29:14Z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0x010100441060F20A121844997856E036894233</vt:lpwstr>
  </property>
</Properties>
</file>